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390" windowWidth="18340" windowHeight="6800" activeTab="2"/>
  </bookViews>
  <sheets>
    <sheet name="양식" sheetId="5" r:id="rId1"/>
    <sheet name="2019" sheetId="1" r:id="rId2"/>
    <sheet name="2020" sheetId="6" r:id="rId3"/>
    <sheet name="2020-작품별" sheetId="7" r:id="rId4"/>
    <sheet name="정산 계산용" sheetId="8" r:id="rId5"/>
  </sheets>
  <calcPr calcId="125725"/>
</workbook>
</file>

<file path=xl/calcChain.xml><?xml version="1.0" encoding="utf-8"?>
<calcChain xmlns="http://schemas.openxmlformats.org/spreadsheetml/2006/main">
  <c r="M14" i="7"/>
  <c r="I18"/>
  <c r="I17"/>
  <c r="M13"/>
  <c r="I16"/>
  <c r="M11"/>
  <c r="I15"/>
  <c r="I12"/>
  <c r="I13"/>
  <c r="I14"/>
  <c r="I11"/>
  <c r="I10"/>
  <c r="I9"/>
  <c r="E6" i="8"/>
  <c r="E5"/>
  <c r="F4"/>
  <c r="C18"/>
  <c r="D18" s="1"/>
  <c r="D20" s="1"/>
  <c r="D22" s="1"/>
  <c r="E4"/>
  <c r="G4"/>
  <c r="C4"/>
  <c r="I8" i="7"/>
  <c r="M7"/>
  <c r="I7"/>
  <c r="M6"/>
  <c r="I6"/>
  <c r="M5"/>
  <c r="I5"/>
  <c r="K50" i="6"/>
  <c r="M50" s="1"/>
  <c r="N50"/>
  <c r="P50" s="1"/>
  <c r="K5"/>
  <c r="M5" s="1"/>
  <c r="N162"/>
  <c r="P162" s="1"/>
  <c r="K162"/>
  <c r="M162" s="1"/>
  <c r="N161"/>
  <c r="P161" s="1"/>
  <c r="K161"/>
  <c r="M161" s="1"/>
  <c r="N159"/>
  <c r="P159" s="1"/>
  <c r="K159"/>
  <c r="M159" s="1"/>
  <c r="N158"/>
  <c r="P158" s="1"/>
  <c r="K158"/>
  <c r="M158" s="1"/>
  <c r="N156"/>
  <c r="P156" s="1"/>
  <c r="K156"/>
  <c r="M156" s="1"/>
  <c r="N155"/>
  <c r="P155" s="1"/>
  <c r="K155"/>
  <c r="M155" s="1"/>
  <c r="N153"/>
  <c r="P153" s="1"/>
  <c r="K153"/>
  <c r="M153" s="1"/>
  <c r="N152"/>
  <c r="P152" s="1"/>
  <c r="K152"/>
  <c r="M152" s="1"/>
  <c r="N150"/>
  <c r="P150" s="1"/>
  <c r="K150"/>
  <c r="M150" s="1"/>
  <c r="N149"/>
  <c r="P149" s="1"/>
  <c r="K149"/>
  <c r="M149" s="1"/>
  <c r="N147"/>
  <c r="P147" s="1"/>
  <c r="K147"/>
  <c r="M147" s="1"/>
  <c r="N146"/>
  <c r="P146" s="1"/>
  <c r="K146"/>
  <c r="M146" s="1"/>
  <c r="N144"/>
  <c r="P144" s="1"/>
  <c r="K144"/>
  <c r="M144" s="1"/>
  <c r="N143"/>
  <c r="P143" s="1"/>
  <c r="K143"/>
  <c r="M143" s="1"/>
  <c r="N141"/>
  <c r="P141" s="1"/>
  <c r="K141"/>
  <c r="M141" s="1"/>
  <c r="N140"/>
  <c r="P140" s="1"/>
  <c r="K140"/>
  <c r="M140" s="1"/>
  <c r="N138"/>
  <c r="P138" s="1"/>
  <c r="K138"/>
  <c r="M138" s="1"/>
  <c r="N137"/>
  <c r="P137" s="1"/>
  <c r="K137"/>
  <c r="M137" s="1"/>
  <c r="N135"/>
  <c r="P135" s="1"/>
  <c r="K135"/>
  <c r="M135" s="1"/>
  <c r="N134"/>
  <c r="P134" s="1"/>
  <c r="K134"/>
  <c r="M134" s="1"/>
  <c r="N132"/>
  <c r="P132" s="1"/>
  <c r="K132"/>
  <c r="M132" s="1"/>
  <c r="N131"/>
  <c r="P131" s="1"/>
  <c r="K131"/>
  <c r="M131" s="1"/>
  <c r="N129"/>
  <c r="P129" s="1"/>
  <c r="K129"/>
  <c r="M129" s="1"/>
  <c r="N128"/>
  <c r="P128" s="1"/>
  <c r="K128"/>
  <c r="M128" s="1"/>
  <c r="N126"/>
  <c r="P126" s="1"/>
  <c r="K126"/>
  <c r="M126" s="1"/>
  <c r="N125"/>
  <c r="P125" s="1"/>
  <c r="K125"/>
  <c r="M125" s="1"/>
  <c r="N123"/>
  <c r="P123" s="1"/>
  <c r="K123"/>
  <c r="M123" s="1"/>
  <c r="N122"/>
  <c r="P122" s="1"/>
  <c r="K122"/>
  <c r="M122" s="1"/>
  <c r="N120"/>
  <c r="P120" s="1"/>
  <c r="K120"/>
  <c r="M120" s="1"/>
  <c r="N119"/>
  <c r="P119" s="1"/>
  <c r="K119"/>
  <c r="M119" s="1"/>
  <c r="N117"/>
  <c r="P117" s="1"/>
  <c r="K117"/>
  <c r="M117" s="1"/>
  <c r="N116"/>
  <c r="P116" s="1"/>
  <c r="K116"/>
  <c r="M116" s="1"/>
  <c r="N114"/>
  <c r="P114" s="1"/>
  <c r="K114"/>
  <c r="M114" s="1"/>
  <c r="N113"/>
  <c r="P113" s="1"/>
  <c r="K113"/>
  <c r="M113" s="1"/>
  <c r="N111"/>
  <c r="P111" s="1"/>
  <c r="K111"/>
  <c r="M111" s="1"/>
  <c r="N110"/>
  <c r="P110" s="1"/>
  <c r="K110"/>
  <c r="M110" s="1"/>
  <c r="N108"/>
  <c r="P108" s="1"/>
  <c r="K108"/>
  <c r="M108" s="1"/>
  <c r="N107"/>
  <c r="P107" s="1"/>
  <c r="K107"/>
  <c r="M107" s="1"/>
  <c r="N105"/>
  <c r="P105" s="1"/>
  <c r="K105"/>
  <c r="M105" s="1"/>
  <c r="N104"/>
  <c r="P104" s="1"/>
  <c r="K104"/>
  <c r="M104" s="1"/>
  <c r="N102"/>
  <c r="P102" s="1"/>
  <c r="K102"/>
  <c r="M102" s="1"/>
  <c r="N101"/>
  <c r="P101" s="1"/>
  <c r="K101"/>
  <c r="M101" s="1"/>
  <c r="N99"/>
  <c r="P99" s="1"/>
  <c r="K99"/>
  <c r="M99" s="1"/>
  <c r="N98"/>
  <c r="P98" s="1"/>
  <c r="K98"/>
  <c r="M98" s="1"/>
  <c r="N96"/>
  <c r="P96" s="1"/>
  <c r="K96"/>
  <c r="M96" s="1"/>
  <c r="N95"/>
  <c r="P95" s="1"/>
  <c r="K95"/>
  <c r="M95" s="1"/>
  <c r="N93"/>
  <c r="P93" s="1"/>
  <c r="K93"/>
  <c r="M93" s="1"/>
  <c r="N92"/>
  <c r="P92" s="1"/>
  <c r="K92"/>
  <c r="M92" s="1"/>
  <c r="N90"/>
  <c r="P90" s="1"/>
  <c r="K90"/>
  <c r="M90" s="1"/>
  <c r="N89"/>
  <c r="P89" s="1"/>
  <c r="K89"/>
  <c r="M89" s="1"/>
  <c r="N87"/>
  <c r="P87" s="1"/>
  <c r="K87"/>
  <c r="M87" s="1"/>
  <c r="N86"/>
  <c r="P86" s="1"/>
  <c r="K86"/>
  <c r="M86" s="1"/>
  <c r="N84"/>
  <c r="P84" s="1"/>
  <c r="K84"/>
  <c r="M84" s="1"/>
  <c r="N83"/>
  <c r="P83" s="1"/>
  <c r="K83"/>
  <c r="M83" s="1"/>
  <c r="N81"/>
  <c r="P81" s="1"/>
  <c r="K81"/>
  <c r="M81" s="1"/>
  <c r="N80"/>
  <c r="P80" s="1"/>
  <c r="K80"/>
  <c r="M80" s="1"/>
  <c r="N78"/>
  <c r="P78" s="1"/>
  <c r="K78"/>
  <c r="M78" s="1"/>
  <c r="N77"/>
  <c r="P77" s="1"/>
  <c r="K77"/>
  <c r="M77" s="1"/>
  <c r="N75"/>
  <c r="P75" s="1"/>
  <c r="K75"/>
  <c r="M75" s="1"/>
  <c r="N74"/>
  <c r="P74" s="1"/>
  <c r="K74"/>
  <c r="M74" s="1"/>
  <c r="N72"/>
  <c r="P72" s="1"/>
  <c r="K72"/>
  <c r="M72" s="1"/>
  <c r="N71"/>
  <c r="P71" s="1"/>
  <c r="K71"/>
  <c r="M71" s="1"/>
  <c r="N69"/>
  <c r="P69" s="1"/>
  <c r="K69"/>
  <c r="M69" s="1"/>
  <c r="N68"/>
  <c r="P68" s="1"/>
  <c r="K68"/>
  <c r="M68" s="1"/>
  <c r="N66"/>
  <c r="P66" s="1"/>
  <c r="K66"/>
  <c r="M66" s="1"/>
  <c r="N65"/>
  <c r="P65" s="1"/>
  <c r="K65"/>
  <c r="M65" s="1"/>
  <c r="N63"/>
  <c r="P63" s="1"/>
  <c r="K63"/>
  <c r="M63" s="1"/>
  <c r="N62"/>
  <c r="P62" s="1"/>
  <c r="K62"/>
  <c r="M62" s="1"/>
  <c r="N60"/>
  <c r="P60" s="1"/>
  <c r="K60"/>
  <c r="M60" s="1"/>
  <c r="N59"/>
  <c r="P59" s="1"/>
  <c r="K59"/>
  <c r="M59" s="1"/>
  <c r="N57"/>
  <c r="P57" s="1"/>
  <c r="K57"/>
  <c r="M57" s="1"/>
  <c r="N56"/>
  <c r="P56" s="1"/>
  <c r="K56"/>
  <c r="M56" s="1"/>
  <c r="N54"/>
  <c r="P54" s="1"/>
  <c r="K54"/>
  <c r="M54" s="1"/>
  <c r="N53"/>
  <c r="P53" s="1"/>
  <c r="K53"/>
  <c r="M53" s="1"/>
  <c r="N51"/>
  <c r="P51" s="1"/>
  <c r="K51"/>
  <c r="M51" s="1"/>
  <c r="N48"/>
  <c r="P48" s="1"/>
  <c r="K48"/>
  <c r="M48" s="1"/>
  <c r="N47"/>
  <c r="P47" s="1"/>
  <c r="K47"/>
  <c r="M47" s="1"/>
  <c r="N45"/>
  <c r="P45" s="1"/>
  <c r="K45"/>
  <c r="M45" s="1"/>
  <c r="N44"/>
  <c r="P44" s="1"/>
  <c r="K44"/>
  <c r="M44" s="1"/>
  <c r="N42"/>
  <c r="P42" s="1"/>
  <c r="K42"/>
  <c r="M42" s="1"/>
  <c r="N41"/>
  <c r="P41" s="1"/>
  <c r="K41"/>
  <c r="M41" s="1"/>
  <c r="N39"/>
  <c r="P39" s="1"/>
  <c r="K39"/>
  <c r="M39" s="1"/>
  <c r="N38"/>
  <c r="P38" s="1"/>
  <c r="K38"/>
  <c r="M38" s="1"/>
  <c r="N36"/>
  <c r="P36" s="1"/>
  <c r="K36"/>
  <c r="M36" s="1"/>
  <c r="N35"/>
  <c r="P35" s="1"/>
  <c r="K35"/>
  <c r="M35" s="1"/>
  <c r="N33"/>
  <c r="P33" s="1"/>
  <c r="K33"/>
  <c r="M33" s="1"/>
  <c r="N32"/>
  <c r="P32" s="1"/>
  <c r="K32"/>
  <c r="M32" s="1"/>
  <c r="N30"/>
  <c r="P30" s="1"/>
  <c r="K30"/>
  <c r="M30" s="1"/>
  <c r="N29"/>
  <c r="P29" s="1"/>
  <c r="K29"/>
  <c r="M29" s="1"/>
  <c r="N27"/>
  <c r="P27" s="1"/>
  <c r="K27"/>
  <c r="M27" s="1"/>
  <c r="N26"/>
  <c r="P26" s="1"/>
  <c r="K26"/>
  <c r="M26" s="1"/>
  <c r="N24"/>
  <c r="P24" s="1"/>
  <c r="K24"/>
  <c r="M24" s="1"/>
  <c r="N23"/>
  <c r="P23" s="1"/>
  <c r="K23"/>
  <c r="M23" s="1"/>
  <c r="N21"/>
  <c r="P21" s="1"/>
  <c r="K21"/>
  <c r="M21" s="1"/>
  <c r="N20"/>
  <c r="P20" s="1"/>
  <c r="K20"/>
  <c r="M20" s="1"/>
  <c r="N18"/>
  <c r="P18" s="1"/>
  <c r="K18"/>
  <c r="M18" s="1"/>
  <c r="N17"/>
  <c r="P17" s="1"/>
  <c r="K17"/>
  <c r="M17" s="1"/>
  <c r="N15"/>
  <c r="P15" s="1"/>
  <c r="K15"/>
  <c r="M15" s="1"/>
  <c r="N14"/>
  <c r="P14" s="1"/>
  <c r="K14"/>
  <c r="M14" s="1"/>
  <c r="N12"/>
  <c r="P12" s="1"/>
  <c r="K12"/>
  <c r="M12" s="1"/>
  <c r="N11"/>
  <c r="P11" s="1"/>
  <c r="K11"/>
  <c r="M11" s="1"/>
  <c r="N9"/>
  <c r="P9" s="1"/>
  <c r="K9"/>
  <c r="M9" s="1"/>
  <c r="N8"/>
  <c r="P8" s="1"/>
  <c r="K8"/>
  <c r="M8" s="1"/>
  <c r="N6"/>
  <c r="P6" s="1"/>
  <c r="K6"/>
  <c r="M6" s="1"/>
  <c r="N5"/>
  <c r="P5" s="1"/>
  <c r="L8" i="1"/>
  <c r="K27"/>
  <c r="K26"/>
  <c r="K114" i="5"/>
  <c r="K114" i="1"/>
  <c r="K105"/>
  <c r="K23"/>
  <c r="L21"/>
  <c r="K21"/>
  <c r="K18"/>
  <c r="K17"/>
  <c r="K15"/>
  <c r="L14"/>
  <c r="K14"/>
  <c r="L12"/>
  <c r="K12"/>
  <c r="L11"/>
  <c r="K11"/>
  <c r="K9"/>
  <c r="K8"/>
  <c r="L6"/>
  <c r="K6"/>
  <c r="L5"/>
  <c r="K5"/>
  <c r="K24"/>
  <c r="K20"/>
  <c r="L162" i="5"/>
  <c r="K162"/>
  <c r="L161"/>
  <c r="K161"/>
  <c r="L159"/>
  <c r="K159"/>
  <c r="L158"/>
  <c r="K158"/>
  <c r="L156"/>
  <c r="K156"/>
  <c r="L155"/>
  <c r="K155"/>
  <c r="L153"/>
  <c r="K153"/>
  <c r="L152"/>
  <c r="K152"/>
  <c r="L150"/>
  <c r="K150"/>
  <c r="L149"/>
  <c r="K149"/>
  <c r="L147"/>
  <c r="K147"/>
  <c r="L146"/>
  <c r="K146"/>
  <c r="L144"/>
  <c r="K144"/>
  <c r="L143"/>
  <c r="K143"/>
  <c r="L141"/>
  <c r="K141"/>
  <c r="L140"/>
  <c r="K140"/>
  <c r="L138"/>
  <c r="K138"/>
  <c r="L137"/>
  <c r="K137"/>
  <c r="L135"/>
  <c r="K135"/>
  <c r="L134"/>
  <c r="K134"/>
  <c r="L132"/>
  <c r="K132"/>
  <c r="L131"/>
  <c r="K131"/>
  <c r="L129"/>
  <c r="K129"/>
  <c r="L128"/>
  <c r="K128"/>
  <c r="L126"/>
  <c r="K126"/>
  <c r="L125"/>
  <c r="K125"/>
  <c r="L123"/>
  <c r="K123"/>
  <c r="L122"/>
  <c r="K122"/>
  <c r="L120"/>
  <c r="K120"/>
  <c r="L119"/>
  <c r="K119"/>
  <c r="L117"/>
  <c r="K117"/>
  <c r="L116"/>
  <c r="K116"/>
  <c r="L114"/>
  <c r="L113"/>
  <c r="K113"/>
  <c r="L111"/>
  <c r="K111"/>
  <c r="L110"/>
  <c r="K110"/>
  <c r="L108"/>
  <c r="K108"/>
  <c r="L107"/>
  <c r="K107"/>
  <c r="L105"/>
  <c r="K105"/>
  <c r="L104"/>
  <c r="K104"/>
  <c r="L102"/>
  <c r="K102"/>
  <c r="L101"/>
  <c r="K101"/>
  <c r="L99"/>
  <c r="K99"/>
  <c r="L98"/>
  <c r="K98"/>
  <c r="L96"/>
  <c r="K96"/>
  <c r="L95"/>
  <c r="K95"/>
  <c r="L93"/>
  <c r="K93"/>
  <c r="L92"/>
  <c r="K92"/>
  <c r="L90"/>
  <c r="K90"/>
  <c r="L89"/>
  <c r="K89"/>
  <c r="L87"/>
  <c r="K87"/>
  <c r="L86"/>
  <c r="K86"/>
  <c r="L84"/>
  <c r="K84"/>
  <c r="L83"/>
  <c r="K83"/>
  <c r="L81"/>
  <c r="K81"/>
  <c r="L80"/>
  <c r="K80"/>
  <c r="L78"/>
  <c r="K78"/>
  <c r="L77"/>
  <c r="K77"/>
  <c r="L75"/>
  <c r="K75"/>
  <c r="L74"/>
  <c r="K74"/>
  <c r="L72"/>
  <c r="K72"/>
  <c r="L71"/>
  <c r="K71"/>
  <c r="L69"/>
  <c r="K69"/>
  <c r="L68"/>
  <c r="K68"/>
  <c r="L66"/>
  <c r="K66"/>
  <c r="L65"/>
  <c r="K65"/>
  <c r="L63"/>
  <c r="K63"/>
  <c r="L62"/>
  <c r="K62"/>
  <c r="L60"/>
  <c r="K60"/>
  <c r="L59"/>
  <c r="K59"/>
  <c r="L57"/>
  <c r="K57"/>
  <c r="L56"/>
  <c r="K56"/>
  <c r="L54"/>
  <c r="K54"/>
  <c r="L53"/>
  <c r="K53"/>
  <c r="L51"/>
  <c r="K51"/>
  <c r="L50"/>
  <c r="K50"/>
  <c r="L48"/>
  <c r="K48"/>
  <c r="L47"/>
  <c r="K47"/>
  <c r="L45"/>
  <c r="K45"/>
  <c r="L44"/>
  <c r="K44"/>
  <c r="L42"/>
  <c r="K42"/>
  <c r="L41"/>
  <c r="K41"/>
  <c r="L39"/>
  <c r="K39"/>
  <c r="L38"/>
  <c r="K38"/>
  <c r="L36"/>
  <c r="K36"/>
  <c r="L35"/>
  <c r="K35"/>
  <c r="L33"/>
  <c r="K33"/>
  <c r="L32"/>
  <c r="K32"/>
  <c r="L30"/>
  <c r="K30"/>
  <c r="L29"/>
  <c r="K29"/>
  <c r="L27"/>
  <c r="K27"/>
  <c r="L26"/>
  <c r="K26"/>
  <c r="L24"/>
  <c r="K24"/>
  <c r="L23"/>
  <c r="K23"/>
  <c r="L21"/>
  <c r="K21"/>
  <c r="L20"/>
  <c r="K20"/>
  <c r="L18"/>
  <c r="K18"/>
  <c r="L17"/>
  <c r="K17"/>
  <c r="L15"/>
  <c r="K15"/>
  <c r="L14"/>
  <c r="K14"/>
  <c r="L12"/>
  <c r="K12"/>
  <c r="L11"/>
  <c r="K11"/>
  <c r="L9"/>
  <c r="K9"/>
  <c r="L8"/>
  <c r="K8"/>
  <c r="L6"/>
  <c r="K6"/>
  <c r="L5"/>
  <c r="K5"/>
  <c r="L162" i="1"/>
  <c r="L161"/>
  <c r="K162"/>
  <c r="K161"/>
  <c r="L159"/>
  <c r="L158"/>
  <c r="K159"/>
  <c r="K158"/>
  <c r="L156"/>
  <c r="L155"/>
  <c r="K156"/>
  <c r="K155"/>
  <c r="L153"/>
  <c r="L152"/>
  <c r="K153"/>
  <c r="K152"/>
  <c r="L150"/>
  <c r="L149"/>
  <c r="K150"/>
  <c r="K149"/>
  <c r="L147"/>
  <c r="L146"/>
  <c r="K147"/>
  <c r="K146"/>
  <c r="L144"/>
  <c r="L143"/>
  <c r="K144"/>
  <c r="K143"/>
  <c r="L141"/>
  <c r="L140"/>
  <c r="K141"/>
  <c r="K140"/>
  <c r="L138"/>
  <c r="L137"/>
  <c r="K138"/>
  <c r="K137"/>
  <c r="L135"/>
  <c r="L134"/>
  <c r="K135"/>
  <c r="K134"/>
  <c r="L132"/>
  <c r="L131"/>
  <c r="K132"/>
  <c r="K131"/>
  <c r="L129"/>
  <c r="L128"/>
  <c r="K129"/>
  <c r="K128"/>
  <c r="L126"/>
  <c r="L125"/>
  <c r="K126"/>
  <c r="K125"/>
  <c r="L123"/>
  <c r="L122"/>
  <c r="K123"/>
  <c r="K122"/>
  <c r="L120"/>
  <c r="L119"/>
  <c r="K120"/>
  <c r="K119"/>
  <c r="L117"/>
  <c r="L116"/>
  <c r="K117"/>
  <c r="K116"/>
  <c r="L114"/>
  <c r="L113"/>
  <c r="K113"/>
  <c r="L111"/>
  <c r="L110"/>
  <c r="K111"/>
  <c r="K110"/>
  <c r="L108"/>
  <c r="L107"/>
  <c r="K108"/>
  <c r="K107"/>
  <c r="L105"/>
  <c r="L104"/>
  <c r="K104"/>
  <c r="L102"/>
  <c r="L101"/>
  <c r="K102"/>
  <c r="K101"/>
  <c r="L99"/>
  <c r="L98"/>
  <c r="K99"/>
  <c r="K98"/>
  <c r="L96"/>
  <c r="L95"/>
  <c r="K96"/>
  <c r="K95"/>
  <c r="L93"/>
  <c r="L92"/>
  <c r="K93"/>
  <c r="K92"/>
  <c r="L90"/>
  <c r="L89"/>
  <c r="K90"/>
  <c r="K89"/>
  <c r="L87"/>
  <c r="L86"/>
  <c r="K87"/>
  <c r="K86"/>
  <c r="L84"/>
  <c r="L83"/>
  <c r="K84"/>
  <c r="K83"/>
  <c r="L81"/>
  <c r="L80"/>
  <c r="K81"/>
  <c r="K80"/>
  <c r="L78"/>
  <c r="L77"/>
  <c r="K78"/>
  <c r="K77"/>
  <c r="L75"/>
  <c r="L74"/>
  <c r="K75"/>
  <c r="K74"/>
  <c r="L72"/>
  <c r="L71"/>
  <c r="K72"/>
  <c r="K71"/>
  <c r="L69"/>
  <c r="L68"/>
  <c r="K69"/>
  <c r="K68"/>
  <c r="L66"/>
  <c r="L65"/>
  <c r="K66"/>
  <c r="K65"/>
  <c r="L63"/>
  <c r="K63"/>
  <c r="L62"/>
  <c r="K62"/>
  <c r="L60"/>
  <c r="L59"/>
  <c r="K60"/>
  <c r="K59"/>
  <c r="L57"/>
  <c r="L56"/>
  <c r="K57"/>
  <c r="K56"/>
  <c r="L54"/>
  <c r="L53"/>
  <c r="K54"/>
  <c r="K53"/>
  <c r="L51"/>
  <c r="L50"/>
  <c r="K51"/>
  <c r="K50"/>
  <c r="L48"/>
  <c r="L47"/>
  <c r="K48"/>
  <c r="K47"/>
  <c r="L45"/>
  <c r="L44"/>
  <c r="K45"/>
  <c r="K44"/>
  <c r="L42"/>
  <c r="K42"/>
  <c r="L41"/>
  <c r="K41"/>
  <c r="L39"/>
  <c r="L38"/>
  <c r="K39"/>
  <c r="K38"/>
  <c r="L33"/>
  <c r="L32"/>
  <c r="K33"/>
  <c r="K32"/>
  <c r="L36"/>
  <c r="L35"/>
  <c r="K36"/>
  <c r="K35"/>
  <c r="L30"/>
  <c r="L29"/>
  <c r="K30"/>
  <c r="K29"/>
  <c r="L27"/>
  <c r="L26"/>
  <c r="L24"/>
  <c r="L23"/>
  <c r="L20"/>
  <c r="L18"/>
  <c r="L17"/>
  <c r="L15"/>
  <c r="L9"/>
  <c r="D23" i="8" l="1"/>
  <c r="D24" s="1"/>
  <c r="L12" i="6"/>
  <c r="L18"/>
  <c r="L24"/>
  <c r="L30"/>
  <c r="L36"/>
  <c r="L42"/>
  <c r="L48"/>
  <c r="L54"/>
  <c r="L60"/>
  <c r="L66"/>
  <c r="L72"/>
  <c r="L78"/>
  <c r="L84"/>
  <c r="L90"/>
  <c r="L96"/>
  <c r="L102"/>
  <c r="L108"/>
  <c r="L120"/>
  <c r="L126"/>
  <c r="L132"/>
  <c r="L138"/>
  <c r="L144"/>
  <c r="L150"/>
  <c r="L156"/>
  <c r="L162"/>
  <c r="O12"/>
  <c r="O18"/>
  <c r="O24"/>
  <c r="O30"/>
  <c r="O36"/>
  <c r="O42"/>
  <c r="O48"/>
  <c r="O54"/>
  <c r="O60"/>
  <c r="O66"/>
  <c r="O72"/>
  <c r="O78"/>
  <c r="O84"/>
  <c r="O90"/>
  <c r="O96"/>
  <c r="O102"/>
  <c r="O108"/>
  <c r="O120"/>
  <c r="O126"/>
  <c r="O132"/>
  <c r="O138"/>
  <c r="O144"/>
  <c r="O150"/>
  <c r="O156"/>
  <c r="O162"/>
  <c r="L11"/>
  <c r="L17"/>
  <c r="L23"/>
  <c r="L29"/>
  <c r="L35"/>
  <c r="L41"/>
  <c r="L47"/>
  <c r="L53"/>
  <c r="L59"/>
  <c r="L65"/>
  <c r="L71"/>
  <c r="L77"/>
  <c r="L83"/>
  <c r="L89"/>
  <c r="L95"/>
  <c r="L101"/>
  <c r="L107"/>
  <c r="L119"/>
  <c r="L125"/>
  <c r="L131"/>
  <c r="L137"/>
  <c r="L143"/>
  <c r="L149"/>
  <c r="L155"/>
  <c r="L161"/>
  <c r="O11"/>
  <c r="O17"/>
  <c r="O23"/>
  <c r="O29"/>
  <c r="O35"/>
  <c r="O41"/>
  <c r="O47"/>
  <c r="O53"/>
  <c r="O59"/>
  <c r="O65"/>
  <c r="O71"/>
  <c r="O77"/>
  <c r="O83"/>
  <c r="O89"/>
  <c r="O95"/>
  <c r="O101"/>
  <c r="O107"/>
  <c r="O119"/>
  <c r="O125"/>
  <c r="O131"/>
  <c r="O137"/>
  <c r="O143"/>
  <c r="O149"/>
  <c r="O155"/>
  <c r="O161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23"/>
  <c r="L129"/>
  <c r="L135"/>
  <c r="L141"/>
  <c r="L147"/>
  <c r="L153"/>
  <c r="L159"/>
  <c r="O9"/>
  <c r="O15"/>
  <c r="O21"/>
  <c r="O27"/>
  <c r="O33"/>
  <c r="O39"/>
  <c r="O45"/>
  <c r="O51"/>
  <c r="O57"/>
  <c r="O63"/>
  <c r="O69"/>
  <c r="O75"/>
  <c r="O81"/>
  <c r="O87"/>
  <c r="O93"/>
  <c r="O99"/>
  <c r="O105"/>
  <c r="O111"/>
  <c r="O123"/>
  <c r="O129"/>
  <c r="O135"/>
  <c r="O141"/>
  <c r="O147"/>
  <c r="O153"/>
  <c r="O159"/>
  <c r="L8"/>
  <c r="L14"/>
  <c r="L20"/>
  <c r="L26"/>
  <c r="L32"/>
  <c r="L38"/>
  <c r="L44"/>
  <c r="L50"/>
  <c r="L56"/>
  <c r="L62"/>
  <c r="L68"/>
  <c r="L74"/>
  <c r="L80"/>
  <c r="L86"/>
  <c r="L92"/>
  <c r="L98"/>
  <c r="L104"/>
  <c r="L110"/>
  <c r="L122"/>
  <c r="L128"/>
  <c r="L134"/>
  <c r="L140"/>
  <c r="L146"/>
  <c r="L152"/>
  <c r="L158"/>
  <c r="O8"/>
  <c r="O14"/>
  <c r="O20"/>
  <c r="O26"/>
  <c r="O32"/>
  <c r="O38"/>
  <c r="O44"/>
  <c r="O50"/>
  <c r="O56"/>
  <c r="O62"/>
  <c r="O68"/>
  <c r="O74"/>
  <c r="O80"/>
  <c r="O86"/>
  <c r="O92"/>
  <c r="O98"/>
  <c r="O104"/>
  <c r="O110"/>
  <c r="O122"/>
  <c r="O128"/>
  <c r="O134"/>
  <c r="O140"/>
  <c r="O146"/>
  <c r="O152"/>
  <c r="O158"/>
  <c r="O116"/>
  <c r="O113"/>
  <c r="O114"/>
  <c r="O117"/>
  <c r="L116"/>
  <c r="L113"/>
  <c r="L114"/>
  <c r="L117"/>
  <c r="D4" i="8"/>
</calcChain>
</file>

<file path=xl/comments1.xml><?xml version="1.0" encoding="utf-8"?>
<comments xmlns="http://schemas.openxmlformats.org/spreadsheetml/2006/main">
  <authors>
    <author>S9</author>
  </authors>
  <commentList>
    <comment ref="E52" authorId="0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</commentList>
</comments>
</file>

<file path=xl/comments2.xml><?xml version="1.0" encoding="utf-8"?>
<comments xmlns="http://schemas.openxmlformats.org/spreadsheetml/2006/main">
  <authors>
    <author>S9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  <comment ref="D121" authorId="0">
      <text>
        <r>
          <rPr>
            <b/>
            <sz val="9"/>
            <color indexed="81"/>
            <rFont val="돋움"/>
            <family val="3"/>
            <charset val="129"/>
          </rPr>
          <t>담보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국제수사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그린랜드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언힌지드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애프터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</text>
    </comment>
    <comment ref="C127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실시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소리도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돌멩이</t>
        </r>
      </text>
    </comment>
    <comment ref="E130" authorId="0">
      <text>
        <r>
          <rPr>
            <b/>
            <sz val="9"/>
            <color indexed="81"/>
            <rFont val="돋움"/>
            <family val="3"/>
            <charset val="129"/>
          </rPr>
          <t>삼진그룹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영어토익반</t>
        </r>
      </text>
    </comment>
    <comment ref="F130" authorId="0">
      <text>
        <r>
          <rPr>
            <b/>
            <sz val="9"/>
            <color indexed="81"/>
            <rFont val="돋움"/>
            <family val="3"/>
            <charset val="129"/>
          </rPr>
          <t>미스터트롯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 xml:space="preserve">CGV </t>
        </r>
        <r>
          <rPr>
            <b/>
            <sz val="9"/>
            <color indexed="81"/>
            <rFont val="돋움"/>
            <family val="3"/>
            <charset val="129"/>
          </rPr>
          <t>영화관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입장료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개시일</t>
        </r>
      </text>
    </comment>
  </commentList>
</comments>
</file>

<file path=xl/sharedStrings.xml><?xml version="1.0" encoding="utf-8"?>
<sst xmlns="http://schemas.openxmlformats.org/spreadsheetml/2006/main" count="709" uniqueCount="178">
  <si>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</si>
  <si>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</si>
  <si>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</si>
  <si>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</si>
  <si>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</si>
  <si>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</si>
  <si>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</si>
  <si>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</si>
  <si>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</si>
  <si>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</si>
  <si>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</si>
  <si>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</si>
  <si>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</si>
  <si>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</si>
  <si>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</si>
  <si>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</si>
  <si>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</si>
  <si>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</si>
  <si>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</si>
  <si>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</si>
  <si>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</si>
  <si>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</si>
  <si>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</si>
  <si>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</si>
  <si>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</si>
  <si>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</si>
  <si>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</si>
  <si>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</si>
  <si>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</si>
  <si>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</si>
  <si>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</si>
  <si>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</si>
  <si>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</si>
  <si>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</si>
  <si>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</si>
  <si>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</si>
  <si>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</si>
  <si>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</si>
  <si>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</si>
  <si>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</si>
  <si>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</si>
  <si>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</si>
  <si>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</si>
  <si>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</si>
  <si>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</si>
  <si>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</si>
  <si>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</si>
  <si>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</si>
  <si>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</si>
  <si>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</si>
  <si>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</si>
  <si>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</si>
  <si>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</si>
  <si>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메리크리</t>
    <phoneticPr fontId="2" type="noConversion"/>
  </si>
  <si>
    <t>A메이커</t>
    <phoneticPr fontId="2" type="noConversion"/>
  </si>
  <si>
    <t>승리호</t>
    <phoneticPr fontId="2" type="noConversion"/>
  </si>
  <si>
    <t>분노의 질주: 더 얼티메이트, 렛 힘 고</t>
    <phoneticPr fontId="2" type="noConversion"/>
  </si>
  <si>
    <t>탑건: 매버릭, 모가디슈, 보스턴 1947, 아이(가제)</t>
    <phoneticPr fontId="2" type="noConversion"/>
  </si>
  <si>
    <t>콘크리트 유토피아(가제), 한산, 해적 2</t>
    <phoneticPr fontId="2" type="noConversion"/>
  </si>
  <si>
    <t>콜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</si>
  <si>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</si>
  <si>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</si>
  <si>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</si>
  <si>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</si>
  <si>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</si>
  <si>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</si>
  <si>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</si>
  <si>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</si>
  <si>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</si>
  <si>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</si>
  <si>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</si>
  <si>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</si>
  <si>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</si>
  <si>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</si>
  <si>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</si>
  <si>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</si>
  <si>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</si>
  <si>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</si>
  <si>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</si>
  <si>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</si>
  <si>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</si>
  <si>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</si>
  <si>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</si>
  <si>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</si>
  <si>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</si>
  <si>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</si>
  <si>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</si>
  <si>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원더우먼 1984(미국)</t>
    <phoneticPr fontId="2" type="noConversion"/>
  </si>
  <si>
    <t>손익분기점(명)</t>
    <phoneticPr fontId="2" type="noConversion"/>
  </si>
  <si>
    <t>더러운 돈에 손대지 마라, 보호자(가제), 바이러스</t>
    <phoneticPr fontId="2" type="noConversion"/>
  </si>
  <si>
    <t>출장수사, 새해전야, 경관의 피, 도터, 앵커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</si>
  <si>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</si>
  <si>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</si>
  <si>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</si>
  <si>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</si>
  <si>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극장판 미니특공대</t>
    <phoneticPr fontId="2" type="noConversion"/>
  </si>
  <si>
    <t>그대에게(가제), 새해전야</t>
    <phoneticPr fontId="2" type="noConversion"/>
  </si>
  <si>
    <t>소리도 없이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</si>
  <si>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</si>
  <si>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</si>
  <si>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</si>
  <si>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</si>
  <si>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</si>
  <si>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</si>
  <si>
    <t>영화관 부금 = 총제</t>
    <phoneticPr fontId="2" type="noConversion"/>
  </si>
  <si>
    <t>배급 마케팅비 = 순제작비의 약 30%</t>
    <phoneticPr fontId="2" type="noConversion"/>
  </si>
  <si>
    <t>총제작비 = 130% x 순제작비</t>
    <phoneticPr fontId="2" type="noConversion"/>
  </si>
  <si>
    <t>순제작비 = 총제작비 *100/130</t>
    <phoneticPr fontId="2" type="noConversion"/>
  </si>
  <si>
    <t>검산</t>
    <phoneticPr fontId="2" type="noConversion"/>
  </si>
  <si>
    <t>C2 = E3?</t>
    <phoneticPr fontId="2" type="noConversion"/>
  </si>
  <si>
    <t>배급 수수료</t>
    <phoneticPr fontId="2" type="noConversion"/>
  </si>
  <si>
    <t>메인투자사 관리비</t>
    <phoneticPr fontId="2" type="noConversion"/>
  </si>
  <si>
    <t>(단위: 원)</t>
    <phoneticPr fontId="2" type="noConversion"/>
  </si>
  <si>
    <t>배급 마케팅비</t>
    <phoneticPr fontId="2" type="noConversion"/>
  </si>
  <si>
    <t>순제작비</t>
    <phoneticPr fontId="2" type="noConversion"/>
  </si>
  <si>
    <t>객단가</t>
    <phoneticPr fontId="2" type="noConversion"/>
  </si>
  <si>
    <t>배급 수수료 = 극장 부금의 10%</t>
    <phoneticPr fontId="2" type="noConversion"/>
  </si>
  <si>
    <t>메인투자사 관리비 = 총제의 2%</t>
    <phoneticPr fontId="2" type="noConversion"/>
  </si>
  <si>
    <t>*부가시장 수익 및 해외판매 매출은 제외</t>
    <phoneticPr fontId="2" type="noConversion"/>
  </si>
  <si>
    <t>영화관 매출</t>
    <phoneticPr fontId="2" type="noConversion"/>
  </si>
  <si>
    <t>극장 부금</t>
    <phoneticPr fontId="2" type="noConversion"/>
  </si>
  <si>
    <t>공제 후</t>
    <phoneticPr fontId="2" type="noConversion"/>
  </si>
  <si>
    <t>공제 후(총순이익)</t>
    <phoneticPr fontId="2" type="noConversion"/>
  </si>
  <si>
    <t>제작사 몫</t>
    <phoneticPr fontId="2" type="noConversion"/>
  </si>
  <si>
    <t>투자사 몫</t>
    <phoneticPr fontId="2" type="noConversion"/>
  </si>
  <si>
    <t>손익분기점, 총제, 순제 계산</t>
    <phoneticPr fontId="2" type="noConversion"/>
  </si>
  <si>
    <t>수익 정산 계산</t>
    <phoneticPr fontId="2" type="noConversion"/>
  </si>
  <si>
    <t>D4+G4=?</t>
    <phoneticPr fontId="2" type="noConversion"/>
  </si>
  <si>
    <t>*제작사:투자사 = 4:6으로 가정</t>
    <phoneticPr fontId="2" type="noConversion"/>
  </si>
  <si>
    <t>배급 수수료(10%)</t>
    <phoneticPr fontId="2" type="noConversion"/>
  </si>
  <si>
    <t>메인투자사 관리비(2%)</t>
    <phoneticPr fontId="2" type="noConversion"/>
  </si>
  <si>
    <t>담보</t>
    <phoneticPr fontId="2" type="noConversion"/>
  </si>
  <si>
    <t>국제수사</t>
    <phoneticPr fontId="2" type="noConversion"/>
  </si>
  <si>
    <t>드라마</t>
    <phoneticPr fontId="2" type="noConversion"/>
  </si>
  <si>
    <t>액션, 드라마, 범죄</t>
    <phoneticPr fontId="2" type="noConversion"/>
  </si>
  <si>
    <t>CJ ENM</t>
    <phoneticPr fontId="2" type="noConversion"/>
  </si>
  <si>
    <t>쇼박스</t>
    <phoneticPr fontId="2" type="noConversion"/>
  </si>
  <si>
    <t>그린랜드</t>
    <phoneticPr fontId="2" type="noConversion"/>
  </si>
  <si>
    <t>조이앤시네마</t>
    <phoneticPr fontId="2" type="noConversion"/>
  </si>
  <si>
    <t>액션, 스릴러</t>
    <phoneticPr fontId="2" type="noConversion"/>
  </si>
  <si>
    <t>007 노 타임 투 다이(21년 4월), 쥬라기 월드: 도미니언(22년 6월)</t>
    <phoneticPr fontId="2" type="noConversion"/>
  </si>
  <si>
    <t>언힌지드</t>
    <phoneticPr fontId="2" type="noConversion"/>
  </si>
  <si>
    <t>누리픽쳐스</t>
    <phoneticPr fontId="2" type="noConversion"/>
  </si>
  <si>
    <t>스릴러, 범죄</t>
    <phoneticPr fontId="2" type="noConversion"/>
  </si>
  <si>
    <t>삼진그룹 영어토익반</t>
    <phoneticPr fontId="2" type="noConversion"/>
  </si>
  <si>
    <t>이상한 나라의 수학자</t>
    <phoneticPr fontId="2" type="noConversion"/>
  </si>
  <si>
    <t>소리도 없이</t>
    <phoneticPr fontId="2" type="noConversion"/>
  </si>
  <si>
    <t>범죄, 드라마</t>
    <phoneticPr fontId="2" type="noConversion"/>
  </si>
  <si>
    <t>에이스메이커</t>
    <phoneticPr fontId="2" type="noConversion"/>
  </si>
  <si>
    <t>돌멩이</t>
    <phoneticPr fontId="2" type="noConversion"/>
  </si>
  <si>
    <t>-</t>
    <phoneticPr fontId="2" type="noConversion"/>
  </si>
  <si>
    <t>돌멩이</t>
    <phoneticPr fontId="2" type="noConversion"/>
  </si>
  <si>
    <t>예술, 독립, 드라마</t>
    <phoneticPr fontId="2" type="noConversion"/>
  </si>
  <si>
    <t>리틀빅픽쳐스</t>
    <phoneticPr fontId="2" type="noConversion"/>
  </si>
  <si>
    <t>21 브릿지(재)</t>
    <phoneticPr fontId="2" type="noConversion"/>
  </si>
  <si>
    <t>테슬라</t>
    <phoneticPr fontId="2" type="noConversion"/>
  </si>
  <si>
    <t>다만 악에서 구하소서: 파이널 컷</t>
    <phoneticPr fontId="2" type="noConversion"/>
  </si>
  <si>
    <t>젊은이의 양지</t>
    <phoneticPr fontId="2" type="noConversion"/>
  </si>
  <si>
    <t>도굴</t>
    <phoneticPr fontId="2" type="noConversion"/>
  </si>
  <si>
    <t>발신제한, 보이스, 소년들, 영웅, 외계인</t>
    <phoneticPr fontId="2" type="noConversion"/>
  </si>
  <si>
    <t>신황제를 위하여</t>
    <phoneticPr fontId="2" type="noConversion"/>
  </si>
  <si>
    <t>렛 힘 고</t>
    <phoneticPr fontId="2" type="noConversion"/>
  </si>
  <si>
    <t>내가 죽던 날</t>
    <phoneticPr fontId="2" type="noConversion"/>
  </si>
  <si>
    <t>애비규환</t>
    <phoneticPr fontId="2" type="noConversion"/>
  </si>
  <si>
    <t>나인스 게이트</t>
    <phoneticPr fontId="2" type="noConversion"/>
  </si>
  <si>
    <t>안티고네</t>
    <phoneticPr fontId="2" type="noConversion"/>
  </si>
  <si>
    <t>워 위드 그랜파, 밀리언 달러 트러블</t>
    <phoneticPr fontId="2" type="noConversion"/>
  </si>
  <si>
    <t>우리 자영, 카운트, 서복(12월)</t>
    <phoneticPr fontId="2" type="noConversion"/>
  </si>
  <si>
    <t>나일 강의 죽음, 웨스트 사이드 스토리(12월)</t>
    <phoneticPr fontId="2" type="noConversion"/>
  </si>
  <si>
    <t>프리 가이(12월), 킹스맨 3, 블랙 위도우(2021)</t>
    <phoneticPr fontId="2" type="noConversion"/>
  </si>
  <si>
    <t>모비우스(3월)</t>
    <phoneticPr fontId="2" type="noConversion"/>
  </si>
  <si>
    <t>상영 예정작</t>
    <phoneticPr fontId="2" type="noConversion"/>
  </si>
  <si>
    <t>삼진그룹 영어토익반</t>
    <phoneticPr fontId="2" type="noConversion"/>
  </si>
  <si>
    <t>미스터트롯: 더 무비</t>
    <phoneticPr fontId="2" type="noConversion"/>
  </si>
  <si>
    <t>드라마</t>
    <phoneticPr fontId="2" type="noConversion"/>
  </si>
  <si>
    <t>롯데컬처웍스</t>
    <phoneticPr fontId="2" type="noConversion"/>
  </si>
  <si>
    <t>영화사 그램</t>
    <phoneticPr fontId="2" type="noConversion"/>
  </si>
  <si>
    <t>공연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</si>
</sst>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#&quot;주차&quot;"/>
    <numFmt numFmtId="178" formatCode="#,##0_ "/>
    <numFmt numFmtId="179" formatCode="m&quot;/&quot;d;@"/>
    <numFmt numFmtId="180" formatCode="[Red][&gt;0]&quot;▲&quot;#,##0%;[Blue]&quot;▼&quot;#,##0%;"/>
    <numFmt numFmtId="181" formatCode="0.0%"/>
    <numFmt numFmtId="182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20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0" fillId="0" borderId="1" xfId="0" applyNumberFormat="1" applyBorder="1" applyAlignment="1">
      <alignment vertical="center"/>
    </xf>
    <xf numFmtId="178" fontId="8" fillId="0" borderId="1" xfId="0" applyNumberFormat="1" applyFon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9" fontId="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9" fillId="0" borderId="1" xfId="0" applyNumberFormat="1" applyFont="1" applyFill="1" applyBorder="1">
      <alignment vertical="center"/>
    </xf>
    <xf numFmtId="178" fontId="9" fillId="0" borderId="1" xfId="0" applyNumberFormat="1" applyFont="1" applyBorder="1">
      <alignment vertical="center"/>
    </xf>
    <xf numFmtId="179" fontId="1" fillId="0" borderId="2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8" fontId="8" fillId="0" borderId="1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8" fontId="8" fillId="0" borderId="5" xfId="0" applyNumberFormat="1" applyFont="1" applyBorder="1">
      <alignment vertical="center"/>
    </xf>
    <xf numFmtId="178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0" fillId="0" borderId="27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1" fontId="0" fillId="0" borderId="0" xfId="0" applyNumberFormat="1">
      <alignment vertical="center"/>
    </xf>
    <xf numFmtId="18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1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81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ill="1" applyBorder="1" applyAlignment="1">
      <alignment vertical="center" wrapText="1"/>
    </xf>
    <xf numFmtId="176" fontId="3" fillId="0" borderId="1" xfId="1" applyFont="1" applyBorder="1" applyAlignment="1">
      <alignment horizontal="center" vertical="center"/>
    </xf>
    <xf numFmtId="176" fontId="0" fillId="0" borderId="1" xfId="1" applyFont="1" applyBorder="1">
      <alignment vertical="center"/>
    </xf>
    <xf numFmtId="176" fontId="0" fillId="0" borderId="0" xfId="1" applyFont="1">
      <alignment vertical="center"/>
    </xf>
    <xf numFmtId="176" fontId="0" fillId="0" borderId="1" xfId="1" applyFont="1" applyBorder="1" applyAlignment="1">
      <alignment vertical="center" wrapText="1"/>
    </xf>
    <xf numFmtId="176" fontId="0" fillId="0" borderId="1" xfId="1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7" fontId="3" fillId="0" borderId="2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8" fillId="0" borderId="2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.4140625" customWidth="1"/>
    <col min="8" max="10" width="14.9140625" customWidth="1"/>
    <col min="11" max="12" width="20.5" customWidth="1"/>
  </cols>
  <sheetData>
    <row r="1" spans="1:12" ht="42" customHeight="1" thickBo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9" t="s">
        <v>3</v>
      </c>
      <c r="B2" s="80" t="s">
        <v>4</v>
      </c>
      <c r="C2" s="82" t="s">
        <v>5</v>
      </c>
      <c r="D2" s="82" t="s">
        <v>6</v>
      </c>
      <c r="E2" s="82" t="s">
        <v>7</v>
      </c>
      <c r="F2" s="82" t="s">
        <v>8</v>
      </c>
      <c r="G2" s="88"/>
      <c r="H2" s="82" t="s">
        <v>9</v>
      </c>
      <c r="I2" s="84" t="s">
        <v>1</v>
      </c>
      <c r="J2" s="86" t="s">
        <v>2</v>
      </c>
      <c r="K2" s="16" t="s">
        <v>10</v>
      </c>
      <c r="L2" s="17" t="s">
        <v>11</v>
      </c>
    </row>
    <row r="3" spans="1:12" ht="17.5" thickBot="1">
      <c r="A3" s="75"/>
      <c r="B3" s="81"/>
      <c r="C3" s="83"/>
      <c r="D3" s="83"/>
      <c r="E3" s="83"/>
      <c r="F3" s="83"/>
      <c r="G3" s="89"/>
      <c r="H3" s="83"/>
      <c r="I3" s="85"/>
      <c r="J3" s="87"/>
      <c r="K3" s="18" t="s">
        <v>13</v>
      </c>
      <c r="L3" s="19" t="s">
        <v>14</v>
      </c>
    </row>
    <row r="4" spans="1:12">
      <c r="A4" s="76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77"/>
      <c r="L4" s="77"/>
    </row>
    <row r="5" spans="1:12">
      <c r="A5" s="73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>
      <c r="A6" s="73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>
      <c r="A7" s="73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74"/>
      <c r="L7" s="74"/>
    </row>
    <row r="8" spans="1:12">
      <c r="A8" s="73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>
      <c r="A9" s="73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>
      <c r="A10" s="73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74"/>
      <c r="L10" s="74"/>
    </row>
    <row r="11" spans="1:12">
      <c r="A11" s="73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>
      <c r="A12" s="73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>
      <c r="A13" s="73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74"/>
      <c r="L13" s="74"/>
    </row>
    <row r="14" spans="1:12">
      <c r="A14" s="73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>
      <c r="A15" s="73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>
      <c r="A16" s="73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74"/>
      <c r="L16" s="74"/>
    </row>
    <row r="17" spans="1:12">
      <c r="A17" s="73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>
      <c r="A18" s="73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>
      <c r="A19" s="73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74"/>
      <c r="L19" s="74"/>
    </row>
    <row r="20" spans="1:12">
      <c r="A20" s="73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>
      <c r="A21" s="73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>
      <c r="A22" s="73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74"/>
      <c r="L22" s="74"/>
    </row>
    <row r="23" spans="1:12">
      <c r="A23" s="73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>
      <c r="A24" s="73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>
      <c r="A25" s="73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74"/>
      <c r="L25" s="74"/>
    </row>
    <row r="26" spans="1:12">
      <c r="A26" s="73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>
      <c r="A27" s="73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>
      <c r="A28" s="73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74"/>
      <c r="L28" s="74"/>
    </row>
    <row r="29" spans="1:12">
      <c r="A29" s="73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>
      <c r="A30" s="73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>
      <c r="A31" s="73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74"/>
      <c r="L31" s="74"/>
    </row>
    <row r="32" spans="1:12">
      <c r="A32" s="73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>
      <c r="A33" s="73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>
      <c r="A34" s="73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74"/>
      <c r="L34" s="74"/>
    </row>
    <row r="35" spans="1:12">
      <c r="A35" s="73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>
      <c r="A36" s="73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>
      <c r="A37" s="73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74"/>
      <c r="L37" s="74"/>
    </row>
    <row r="38" spans="1:12">
      <c r="A38" s="73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>
      <c r="A39" s="73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>
      <c r="A40" s="73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74"/>
      <c r="L40" s="74"/>
    </row>
    <row r="41" spans="1:12">
      <c r="A41" s="73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>
      <c r="A42" s="73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>
      <c r="A43" s="73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74"/>
      <c r="L43" s="74"/>
    </row>
    <row r="44" spans="1:12">
      <c r="A44" s="73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>
      <c r="A45" s="73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>
      <c r="A46" s="73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74"/>
      <c r="L46" s="74"/>
    </row>
    <row r="47" spans="1:12">
      <c r="A47" s="73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>
      <c r="A48" s="73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>
      <c r="A49" s="73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74"/>
      <c r="L49" s="74"/>
    </row>
    <row r="50" spans="1:12">
      <c r="A50" s="73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>
      <c r="A51" s="73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>
      <c r="A52" s="73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74"/>
      <c r="L52" s="74"/>
    </row>
    <row r="53" spans="1:12">
      <c r="A53" s="73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>
      <c r="A54" s="73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>
      <c r="A55" s="73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74"/>
      <c r="L55" s="74"/>
    </row>
    <row r="56" spans="1:12">
      <c r="A56" s="73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>
      <c r="A57" s="73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>
      <c r="A58" s="73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74"/>
      <c r="L58" s="74"/>
    </row>
    <row r="59" spans="1:12">
      <c r="A59" s="73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>
      <c r="A60" s="73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>
      <c r="A61" s="73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74"/>
      <c r="L61" s="74"/>
    </row>
    <row r="62" spans="1:12">
      <c r="A62" s="73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>
      <c r="A63" s="73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>
      <c r="A64" s="73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74"/>
      <c r="L64" s="74"/>
    </row>
    <row r="65" spans="1:12">
      <c r="A65" s="73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>
      <c r="A66" s="73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>
      <c r="A67" s="73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74"/>
      <c r="L67" s="74"/>
    </row>
    <row r="68" spans="1:12">
      <c r="A68" s="73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>
      <c r="A69" s="73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>
      <c r="A70" s="73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74"/>
      <c r="L70" s="74"/>
    </row>
    <row r="71" spans="1:12">
      <c r="A71" s="73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>
      <c r="A72" s="73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>
      <c r="A73" s="73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74"/>
      <c r="L73" s="74"/>
    </row>
    <row r="74" spans="1:12">
      <c r="A74" s="73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>
      <c r="A75" s="73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>
      <c r="A76" s="73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74"/>
      <c r="L76" s="74"/>
    </row>
    <row r="77" spans="1:12">
      <c r="A77" s="73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>
      <c r="A78" s="73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>
      <c r="A79" s="73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74"/>
      <c r="L79" s="74"/>
    </row>
    <row r="80" spans="1:12">
      <c r="A80" s="73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>
      <c r="A81" s="73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>
      <c r="A82" s="73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74"/>
      <c r="L82" s="74"/>
    </row>
    <row r="83" spans="1:12">
      <c r="A83" s="73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>
      <c r="A84" s="73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>
      <c r="A85" s="73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74"/>
      <c r="L85" s="74"/>
    </row>
    <row r="86" spans="1:12">
      <c r="A86" s="73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>
      <c r="A87" s="73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>
      <c r="A88" s="73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74"/>
      <c r="L88" s="74"/>
    </row>
    <row r="89" spans="1:12">
      <c r="A89" s="73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>
      <c r="A90" s="73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>
      <c r="A91" s="73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74"/>
      <c r="L91" s="74"/>
    </row>
    <row r="92" spans="1:12">
      <c r="A92" s="73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>
      <c r="A93" s="73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>
      <c r="A94" s="73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74"/>
      <c r="L94" s="74"/>
    </row>
    <row r="95" spans="1:12">
      <c r="A95" s="73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>
      <c r="A96" s="73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>
      <c r="A97" s="73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74"/>
      <c r="L97" s="74"/>
    </row>
    <row r="98" spans="1:12">
      <c r="A98" s="73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>
      <c r="A99" s="73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>
      <c r="A100" s="73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74"/>
      <c r="L100" s="74"/>
    </row>
    <row r="101" spans="1:12">
      <c r="A101" s="73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>
      <c r="A102" s="73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>
      <c r="A103" s="73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74"/>
      <c r="L103" s="74"/>
    </row>
    <row r="104" spans="1:12">
      <c r="A104" s="73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>
      <c r="A105" s="73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>
      <c r="A106" s="73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74"/>
      <c r="L106" s="74"/>
    </row>
    <row r="107" spans="1:12">
      <c r="A107" s="73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>
      <c r="A108" s="73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>
      <c r="A109" s="73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74"/>
      <c r="L109" s="74"/>
    </row>
    <row r="110" spans="1:12">
      <c r="A110" s="73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>
      <c r="A111" s="73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>
      <c r="A112" s="73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74"/>
      <c r="L112" s="74"/>
    </row>
    <row r="113" spans="1:12">
      <c r="A113" s="73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>
      <c r="A114" s="73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>
      <c r="A115" s="73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74"/>
      <c r="L115" s="74"/>
    </row>
    <row r="116" spans="1:12">
      <c r="A116" s="73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>
      <c r="A117" s="73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>
      <c r="A118" s="73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74"/>
      <c r="L118" s="74"/>
    </row>
    <row r="119" spans="1:12">
      <c r="A119" s="73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>
      <c r="A120" s="73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>
      <c r="A121" s="73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74"/>
      <c r="L121" s="74"/>
    </row>
    <row r="122" spans="1:12">
      <c r="A122" s="73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>
      <c r="A123" s="73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>
      <c r="A124" s="73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74"/>
      <c r="L124" s="74"/>
    </row>
    <row r="125" spans="1:12">
      <c r="A125" s="73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>
      <c r="A126" s="73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>
      <c r="A127" s="73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74"/>
      <c r="L127" s="74"/>
    </row>
    <row r="128" spans="1:12">
      <c r="A128" s="73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>
      <c r="A129" s="73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>
      <c r="A130" s="73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74"/>
      <c r="L130" s="74"/>
    </row>
    <row r="131" spans="1:12">
      <c r="A131" s="73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>
      <c r="A132" s="73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>
      <c r="A133" s="73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74"/>
      <c r="L133" s="74"/>
    </row>
    <row r="134" spans="1:12">
      <c r="A134" s="73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>
      <c r="A135" s="73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>
      <c r="A136" s="73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74"/>
      <c r="L136" s="74"/>
    </row>
    <row r="137" spans="1:12">
      <c r="A137" s="73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>
      <c r="A138" s="73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>
      <c r="A139" s="73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74"/>
      <c r="L139" s="74"/>
    </row>
    <row r="140" spans="1:12">
      <c r="A140" s="73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>
      <c r="A141" s="73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>
      <c r="A142" s="73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74"/>
      <c r="L142" s="74"/>
    </row>
    <row r="143" spans="1:12">
      <c r="A143" s="73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>
      <c r="A144" s="73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>
      <c r="A145" s="73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74"/>
      <c r="L145" s="74"/>
    </row>
    <row r="146" spans="1:12">
      <c r="A146" s="73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>
      <c r="A147" s="73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>
      <c r="A148" s="73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74"/>
      <c r="L148" s="74"/>
    </row>
    <row r="149" spans="1:12">
      <c r="A149" s="73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>
      <c r="A150" s="73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>
      <c r="A151" s="73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74"/>
      <c r="L151" s="74"/>
    </row>
    <row r="152" spans="1:12">
      <c r="A152" s="73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>
      <c r="A153" s="73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>
      <c r="A154" s="73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74"/>
      <c r="L154" s="74"/>
    </row>
    <row r="155" spans="1:12">
      <c r="A155" s="73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>
      <c r="A156" s="73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>
      <c r="A157" s="73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74"/>
      <c r="L157" s="74"/>
    </row>
    <row r="158" spans="1:12">
      <c r="A158" s="73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>
      <c r="A159" s="73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>
      <c r="A160" s="73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74"/>
      <c r="L160" s="74"/>
    </row>
    <row r="161" spans="1:12">
      <c r="A161" s="73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5" thickBot="1">
      <c r="A162" s="75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="85" zoomScaleNormal="85" workbookViewId="0">
      <pane xSplit="1" ySplit="3" topLeftCell="C124" activePane="bottomRight" state="frozen"/>
      <selection pane="topRight" activeCell="B1" sqref="B1"/>
      <selection pane="bottomLeft" activeCell="A4" sqref="A4"/>
      <selection pane="bottomRight" activeCell="J137" sqref="J137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2" width="20.5" customWidth="1"/>
  </cols>
  <sheetData>
    <row r="1" spans="1:12" ht="42" customHeight="1" thickBo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9" t="s">
        <v>3</v>
      </c>
      <c r="B2" s="80" t="s">
        <v>4</v>
      </c>
      <c r="C2" s="82" t="s">
        <v>5</v>
      </c>
      <c r="D2" s="82" t="s">
        <v>6</v>
      </c>
      <c r="E2" s="82" t="s">
        <v>7</v>
      </c>
      <c r="F2" s="82" t="s">
        <v>8</v>
      </c>
      <c r="G2" s="88"/>
      <c r="H2" s="82" t="s">
        <v>9</v>
      </c>
      <c r="I2" s="84" t="s">
        <v>1</v>
      </c>
      <c r="J2" s="86" t="s">
        <v>2</v>
      </c>
      <c r="K2" s="16" t="s">
        <v>10</v>
      </c>
      <c r="L2" s="17" t="s">
        <v>11</v>
      </c>
    </row>
    <row r="3" spans="1:12" ht="17.5" thickBot="1">
      <c r="A3" s="75"/>
      <c r="B3" s="81"/>
      <c r="C3" s="83"/>
      <c r="D3" s="83"/>
      <c r="E3" s="83"/>
      <c r="F3" s="83"/>
      <c r="G3" s="89"/>
      <c r="H3" s="83"/>
      <c r="I3" s="85"/>
      <c r="J3" s="87"/>
      <c r="K3" s="18" t="s">
        <v>13</v>
      </c>
      <c r="L3" s="19" t="s">
        <v>14</v>
      </c>
    </row>
    <row r="4" spans="1:12">
      <c r="A4" s="76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77"/>
      <c r="L4" s="77"/>
    </row>
    <row r="5" spans="1:12">
      <c r="A5" s="73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>
      <c r="A6" s="73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>
      <c r="A7" s="73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74"/>
      <c r="L7" s="74"/>
    </row>
    <row r="8" spans="1:12">
      <c r="A8" s="73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>
      <c r="A9" s="73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>
      <c r="A10" s="73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74"/>
      <c r="L10" s="74"/>
    </row>
    <row r="11" spans="1:12">
      <c r="A11" s="73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>
      <c r="A12" s="73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>
      <c r="A13" s="73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74"/>
      <c r="L13" s="74"/>
    </row>
    <row r="14" spans="1:12">
      <c r="A14" s="73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>
      <c r="A15" s="73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>
      <c r="A16" s="73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74"/>
      <c r="L16" s="74"/>
    </row>
    <row r="17" spans="1:12">
      <c r="A17" s="73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>
      <c r="A18" s="73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>
      <c r="A19" s="73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74"/>
      <c r="L19" s="74"/>
    </row>
    <row r="20" spans="1:12">
      <c r="A20" s="73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>
      <c r="A21" s="73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>
      <c r="A22" s="73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74"/>
      <c r="L22" s="74"/>
    </row>
    <row r="23" spans="1:12">
      <c r="A23" s="73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>
      <c r="A24" s="73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>
      <c r="A25" s="73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74"/>
      <c r="L25" s="74"/>
    </row>
    <row r="26" spans="1:12">
      <c r="A26" s="73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>
      <c r="A27" s="73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>
      <c r="A28" s="73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74"/>
      <c r="L28" s="74"/>
    </row>
    <row r="29" spans="1:12">
      <c r="A29" s="73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>
      <c r="A30" s="73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>
      <c r="A31" s="73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74"/>
      <c r="L31" s="74"/>
    </row>
    <row r="32" spans="1:12">
      <c r="A32" s="73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>
      <c r="A33" s="73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>
      <c r="A34" s="73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74"/>
      <c r="L34" s="74"/>
    </row>
    <row r="35" spans="1:12">
      <c r="A35" s="73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>
      <c r="A36" s="73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>
      <c r="A37" s="73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74"/>
      <c r="L37" s="74"/>
    </row>
    <row r="38" spans="1:12">
      <c r="A38" s="73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>
      <c r="A39" s="73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>
      <c r="A40" s="73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74"/>
      <c r="L40" s="74"/>
    </row>
    <row r="41" spans="1:12">
      <c r="A41" s="73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>
      <c r="A42" s="73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>
      <c r="A43" s="73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74"/>
      <c r="L43" s="74"/>
    </row>
    <row r="44" spans="1:12">
      <c r="A44" s="73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>
      <c r="A45" s="73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>
      <c r="A46" s="73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74"/>
      <c r="L46" s="74"/>
    </row>
    <row r="47" spans="1:12">
      <c r="A47" s="73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>
      <c r="A48" s="73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>
      <c r="A49" s="73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74"/>
      <c r="L49" s="74"/>
    </row>
    <row r="50" spans="1:12">
      <c r="A50" s="73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>
      <c r="A51" s="73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>
      <c r="A52" s="73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74"/>
      <c r="L52" s="74"/>
    </row>
    <row r="53" spans="1:12">
      <c r="A53" s="73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>
      <c r="A54" s="73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>
      <c r="A55" s="73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74"/>
      <c r="L55" s="74"/>
    </row>
    <row r="56" spans="1:12">
      <c r="A56" s="73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>
      <c r="A57" s="73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>
      <c r="A58" s="73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74"/>
      <c r="L58" s="74"/>
    </row>
    <row r="59" spans="1:12">
      <c r="A59" s="73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>
      <c r="A60" s="73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>
      <c r="A61" s="73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74"/>
      <c r="L61" s="74"/>
    </row>
    <row r="62" spans="1:12">
      <c r="A62" s="73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>
      <c r="A63" s="73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>
      <c r="A64" s="73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74"/>
      <c r="L64" s="74"/>
    </row>
    <row r="65" spans="1:12">
      <c r="A65" s="73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>
      <c r="A66" s="73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>
      <c r="A67" s="73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74"/>
      <c r="L67" s="74"/>
    </row>
    <row r="68" spans="1:12">
      <c r="A68" s="73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>
      <c r="A69" s="73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>
      <c r="A70" s="73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74"/>
      <c r="L70" s="74"/>
    </row>
    <row r="71" spans="1:12">
      <c r="A71" s="73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>
      <c r="A72" s="73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>
      <c r="A73" s="73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74"/>
      <c r="L73" s="74"/>
    </row>
    <row r="74" spans="1:12">
      <c r="A74" s="73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>
      <c r="A75" s="73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>
      <c r="A76" s="73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74"/>
      <c r="L76" s="74"/>
    </row>
    <row r="77" spans="1:12">
      <c r="A77" s="73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>
      <c r="A78" s="73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>
      <c r="A79" s="73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74"/>
      <c r="L79" s="74"/>
    </row>
    <row r="80" spans="1:12">
      <c r="A80" s="73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>
      <c r="A81" s="73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>
      <c r="A82" s="73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74"/>
      <c r="L82" s="74"/>
    </row>
    <row r="83" spans="1:12">
      <c r="A83" s="73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>
      <c r="A84" s="73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>
      <c r="A85" s="73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74"/>
      <c r="L85" s="74"/>
    </row>
    <row r="86" spans="1:12">
      <c r="A86" s="73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>
      <c r="A87" s="73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>
      <c r="A88" s="73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74"/>
      <c r="L88" s="74"/>
    </row>
    <row r="89" spans="1:12">
      <c r="A89" s="73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>
      <c r="A90" s="73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>
      <c r="A91" s="73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74"/>
      <c r="L91" s="74"/>
    </row>
    <row r="92" spans="1:12">
      <c r="A92" s="73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>
      <c r="A93" s="73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>
      <c r="A94" s="73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74"/>
      <c r="L94" s="74"/>
    </row>
    <row r="95" spans="1:12">
      <c r="A95" s="73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>
      <c r="A96" s="73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>
      <c r="A97" s="73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74"/>
      <c r="L97" s="74"/>
    </row>
    <row r="98" spans="1:13">
      <c r="A98" s="73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>
      <c r="A99" s="73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>
      <c r="A100" s="73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74"/>
      <c r="L100" s="74"/>
    </row>
    <row r="101" spans="1:13">
      <c r="A101" s="73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>
      <c r="A102" s="73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>
      <c r="A103" s="73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74"/>
      <c r="L103" s="74"/>
    </row>
    <row r="104" spans="1:13">
      <c r="A104" s="73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>
      <c r="A105" s="73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>
      <c r="A106" s="73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74"/>
      <c r="L106" s="74"/>
    </row>
    <row r="107" spans="1:13">
      <c r="A107" s="73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>
      <c r="A108" s="73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>
      <c r="A109" s="73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74"/>
      <c r="L109" s="74"/>
    </row>
    <row r="110" spans="1:13">
      <c r="A110" s="73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>
      <c r="A111" s="73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>
      <c r="A112" s="73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74"/>
      <c r="L112" s="74"/>
    </row>
    <row r="113" spans="1:12">
      <c r="A113" s="73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>
      <c r="A114" s="73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>
      <c r="A115" s="73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74"/>
      <c r="L115" s="74"/>
    </row>
    <row r="116" spans="1:12">
      <c r="A116" s="73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>
      <c r="A117" s="73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>
      <c r="A118" s="73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74"/>
      <c r="L118" s="74"/>
    </row>
    <row r="119" spans="1:12">
      <c r="A119" s="73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>
      <c r="A120" s="73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>
      <c r="A121" s="73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74"/>
      <c r="L121" s="74"/>
    </row>
    <row r="122" spans="1:12">
      <c r="A122" s="73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>
      <c r="A123" s="73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>
      <c r="A124" s="73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74"/>
      <c r="L124" s="74"/>
    </row>
    <row r="125" spans="1:12">
      <c r="A125" s="73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>
      <c r="A126" s="73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>
      <c r="A127" s="73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74"/>
      <c r="L127" s="74"/>
    </row>
    <row r="128" spans="1:12">
      <c r="A128" s="73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2">
      <c r="A129" s="73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2">
      <c r="A130" s="73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74"/>
      <c r="L130" s="74"/>
    </row>
    <row r="131" spans="1:12">
      <c r="A131" s="73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2">
      <c r="A132" s="73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2">
      <c r="A133" s="73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74"/>
      <c r="L133" s="74"/>
    </row>
    <row r="134" spans="1:12">
      <c r="A134" s="73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2">
      <c r="A135" s="73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</row>
    <row r="136" spans="1:12">
      <c r="A136" s="73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74"/>
      <c r="L136" s="74"/>
    </row>
    <row r="137" spans="1:12">
      <c r="A137" s="73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2">
      <c r="A138" s="73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2">
      <c r="A139" s="73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74"/>
      <c r="L139" s="74"/>
    </row>
    <row r="140" spans="1:12">
      <c r="A140" s="73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2">
      <c r="A141" s="73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2">
      <c r="A142" s="73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74"/>
      <c r="L142" s="74"/>
    </row>
    <row r="143" spans="1:12">
      <c r="A143" s="73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2">
      <c r="A144" s="73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>
      <c r="A145" s="73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74"/>
      <c r="L145" s="74"/>
    </row>
    <row r="146" spans="1:12">
      <c r="A146" s="73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>
      <c r="A147" s="73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>
      <c r="A148" s="73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74"/>
      <c r="L148" s="74"/>
    </row>
    <row r="149" spans="1:12">
      <c r="A149" s="73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>
      <c r="A150" s="73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>
      <c r="A151" s="73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74"/>
      <c r="L151" s="74"/>
    </row>
    <row r="152" spans="1:12">
      <c r="A152" s="73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>
      <c r="A153" s="73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>
      <c r="A154" s="73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74"/>
      <c r="L154" s="74"/>
    </row>
    <row r="155" spans="1:12">
      <c r="A155" s="73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>
      <c r="A156" s="73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>
      <c r="A157" s="73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74"/>
      <c r="L157" s="74"/>
    </row>
    <row r="158" spans="1:12">
      <c r="A158" s="73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>
      <c r="A159" s="73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>
      <c r="A160" s="73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74"/>
      <c r="L160" s="74"/>
    </row>
    <row r="161" spans="1:12">
      <c r="A161" s="73"/>
      <c r="B161" s="21" t="s">
        <v>16</v>
      </c>
      <c r="C161" s="6">
        <v>618654</v>
      </c>
      <c r="D161" s="6">
        <v>903057</v>
      </c>
      <c r="E161" s="6"/>
      <c r="F161" s="6"/>
      <c r="G161" s="6"/>
      <c r="H161" s="6"/>
      <c r="I161" s="6"/>
      <c r="J161" s="6"/>
      <c r="K161" s="7">
        <f>SUM(C161:F161)</f>
        <v>1521711</v>
      </c>
      <c r="L161" s="7">
        <f>SUM(H161:J161)</f>
        <v>0</v>
      </c>
    </row>
    <row r="162" spans="1:12" ht="17.5" thickBot="1">
      <c r="A162" s="75"/>
      <c r="B162" s="21" t="s">
        <v>15</v>
      </c>
      <c r="C162" s="6">
        <v>4870750860</v>
      </c>
      <c r="D162" s="6">
        <v>7145800062</v>
      </c>
      <c r="E162" s="6"/>
      <c r="F162" s="6"/>
      <c r="G162" s="6"/>
      <c r="H162" s="6"/>
      <c r="I162" s="6"/>
      <c r="J162" s="6"/>
      <c r="K162" s="7">
        <f>SUM(C162:F162)</f>
        <v>12016550922</v>
      </c>
      <c r="L162" s="7">
        <f>SUM(H162:J162)</f>
        <v>0</v>
      </c>
    </row>
  </sheetData>
  <mergeCells count="117"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="85" zoomScaleNormal="85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B133" sqref="B133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640625" style="42" customWidth="1"/>
  </cols>
  <sheetData>
    <row r="1" spans="1:34" ht="42" customHeight="1" thickBot="1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34" ht="34" customHeight="1">
      <c r="A2" s="109" t="s">
        <v>3</v>
      </c>
      <c r="B2" s="111" t="s">
        <v>4</v>
      </c>
      <c r="C2" s="82" t="s">
        <v>5</v>
      </c>
      <c r="D2" s="82" t="s">
        <v>6</v>
      </c>
      <c r="E2" s="82" t="s">
        <v>7</v>
      </c>
      <c r="F2" s="82" t="s">
        <v>8</v>
      </c>
      <c r="G2" s="82"/>
      <c r="H2" s="82" t="s">
        <v>9</v>
      </c>
      <c r="I2" s="84" t="s">
        <v>1</v>
      </c>
      <c r="J2" s="86" t="s">
        <v>2</v>
      </c>
      <c r="K2" s="29" t="s">
        <v>10</v>
      </c>
      <c r="L2" s="82" t="s">
        <v>21</v>
      </c>
      <c r="M2" s="82" t="s">
        <v>22</v>
      </c>
      <c r="N2" s="29" t="s">
        <v>11</v>
      </c>
      <c r="O2" s="82" t="s">
        <v>21</v>
      </c>
      <c r="P2" s="118" t="s">
        <v>23</v>
      </c>
      <c r="Q2" s="113" t="s">
        <v>24</v>
      </c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5" thickBot="1">
      <c r="A3" s="110"/>
      <c r="B3" s="112"/>
      <c r="C3" s="83"/>
      <c r="D3" s="83"/>
      <c r="E3" s="83"/>
      <c r="F3" s="83"/>
      <c r="G3" s="83"/>
      <c r="H3" s="83"/>
      <c r="I3" s="85"/>
      <c r="J3" s="87"/>
      <c r="K3" s="30" t="s">
        <v>13</v>
      </c>
      <c r="L3" s="83"/>
      <c r="M3" s="83"/>
      <c r="N3" s="30" t="s">
        <v>14</v>
      </c>
      <c r="O3" s="83"/>
      <c r="P3" s="119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53</v>
      </c>
      <c r="Z3" s="30" t="s">
        <v>60</v>
      </c>
      <c r="AA3" s="30" t="s">
        <v>54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>
      <c r="A4" s="107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43835</v>
      </c>
      <c r="K4" s="77"/>
      <c r="L4" s="77"/>
      <c r="M4" s="77"/>
      <c r="N4" s="77"/>
      <c r="O4" s="77"/>
      <c r="P4" s="121"/>
      <c r="Q4" s="106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116"/>
    </row>
    <row r="5" spans="1:34">
      <c r="A5" s="108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97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05"/>
    </row>
    <row r="6" spans="1:34">
      <c r="A6" s="108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97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105"/>
    </row>
    <row r="7" spans="1:34">
      <c r="A7" s="108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74"/>
      <c r="L7" s="74"/>
      <c r="M7" s="74"/>
      <c r="N7" s="74"/>
      <c r="O7" s="74"/>
      <c r="P7" s="120"/>
      <c r="Q7" s="97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105"/>
    </row>
    <row r="8" spans="1:34">
      <c r="A8" s="108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97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105"/>
    </row>
    <row r="9" spans="1:34">
      <c r="A9" s="108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05"/>
    </row>
    <row r="10" spans="1:34">
      <c r="A10" s="108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74"/>
      <c r="L10" s="74"/>
      <c r="M10" s="74"/>
      <c r="N10" s="74"/>
      <c r="O10" s="74"/>
      <c r="P10" s="120"/>
      <c r="Q10" s="9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05"/>
    </row>
    <row r="11" spans="1:34">
      <c r="A11" s="108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97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105"/>
    </row>
    <row r="12" spans="1:34">
      <c r="A12" s="108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97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105"/>
    </row>
    <row r="13" spans="1:34">
      <c r="A13" s="108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74"/>
      <c r="L13" s="74"/>
      <c r="M13" s="74"/>
      <c r="N13" s="74"/>
      <c r="O13" s="74"/>
      <c r="P13" s="120"/>
      <c r="Q13" s="97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105"/>
    </row>
    <row r="14" spans="1:34">
      <c r="A14" s="108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97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105"/>
    </row>
    <row r="15" spans="1:34">
      <c r="A15" s="108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105"/>
    </row>
    <row r="16" spans="1:34">
      <c r="A16" s="108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74"/>
      <c r="L16" s="74"/>
      <c r="M16" s="74"/>
      <c r="N16" s="74"/>
      <c r="O16" s="74"/>
      <c r="P16" s="120"/>
      <c r="Q16" s="97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105"/>
    </row>
    <row r="17" spans="1:34">
      <c r="A17" s="108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97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105"/>
    </row>
    <row r="18" spans="1:34">
      <c r="A18" s="108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97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05"/>
    </row>
    <row r="19" spans="1:34">
      <c r="A19" s="108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74"/>
      <c r="L19" s="74"/>
      <c r="M19" s="74"/>
      <c r="N19" s="74"/>
      <c r="O19" s="74"/>
      <c r="P19" s="120"/>
      <c r="Q19" s="97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105"/>
    </row>
    <row r="20" spans="1:34">
      <c r="A20" s="108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97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05"/>
    </row>
    <row r="21" spans="1:34">
      <c r="A21" s="108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97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105"/>
    </row>
    <row r="22" spans="1:34">
      <c r="A22" s="108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74"/>
      <c r="L22" s="74"/>
      <c r="M22" s="74"/>
      <c r="N22" s="74"/>
      <c r="O22" s="74"/>
      <c r="P22" s="120"/>
      <c r="Q22" s="97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105"/>
    </row>
    <row r="23" spans="1:34">
      <c r="A23" s="108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97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105"/>
    </row>
    <row r="24" spans="1:34">
      <c r="A24" s="108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97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105"/>
    </row>
    <row r="25" spans="1:34">
      <c r="A25" s="108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74"/>
      <c r="L25" s="74"/>
      <c r="M25" s="74"/>
      <c r="N25" s="74"/>
      <c r="O25" s="74"/>
      <c r="P25" s="120"/>
      <c r="Q25" s="97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105"/>
    </row>
    <row r="26" spans="1:34">
      <c r="A26" s="108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97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05"/>
    </row>
    <row r="27" spans="1:34">
      <c r="A27" s="108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97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05"/>
    </row>
    <row r="28" spans="1:34">
      <c r="A28" s="108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74"/>
      <c r="L28" s="74"/>
      <c r="M28" s="74"/>
      <c r="N28" s="74"/>
      <c r="O28" s="74"/>
      <c r="P28" s="120"/>
      <c r="Q28" s="97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05"/>
    </row>
    <row r="29" spans="1:34">
      <c r="A29" s="108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9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105"/>
    </row>
    <row r="30" spans="1:34">
      <c r="A30" s="108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97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05"/>
    </row>
    <row r="31" spans="1:34">
      <c r="A31" s="108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74"/>
      <c r="L31" s="74"/>
      <c r="M31" s="74"/>
      <c r="N31" s="74"/>
      <c r="O31" s="74"/>
      <c r="P31" s="120"/>
      <c r="Q31" s="97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105"/>
    </row>
    <row r="32" spans="1:34">
      <c r="A32" s="108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97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105"/>
    </row>
    <row r="33" spans="1:34">
      <c r="A33" s="108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97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105"/>
    </row>
    <row r="34" spans="1:34">
      <c r="A34" s="108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74"/>
      <c r="L34" s="74"/>
      <c r="M34" s="74"/>
      <c r="N34" s="74"/>
      <c r="O34" s="74"/>
      <c r="P34" s="120"/>
      <c r="Q34" s="97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105"/>
    </row>
    <row r="35" spans="1:34">
      <c r="A35" s="108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97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105"/>
    </row>
    <row r="36" spans="1:34">
      <c r="A36" s="108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97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105"/>
    </row>
    <row r="37" spans="1:34">
      <c r="A37" s="108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74"/>
      <c r="L37" s="74"/>
      <c r="M37" s="74"/>
      <c r="N37" s="74"/>
      <c r="O37" s="74"/>
      <c r="P37" s="120"/>
      <c r="Q37" s="97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105"/>
    </row>
    <row r="38" spans="1:34">
      <c r="A38" s="108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97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05"/>
    </row>
    <row r="39" spans="1:34">
      <c r="A39" s="108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97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105"/>
    </row>
    <row r="40" spans="1:34">
      <c r="A40" s="108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74"/>
      <c r="L40" s="74"/>
      <c r="M40" s="74"/>
      <c r="N40" s="74"/>
      <c r="O40" s="74"/>
      <c r="P40" s="120"/>
      <c r="Q40" s="97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05"/>
    </row>
    <row r="41" spans="1:34">
      <c r="A41" s="108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9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105"/>
    </row>
    <row r="42" spans="1:34">
      <c r="A42" s="108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97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05"/>
    </row>
    <row r="43" spans="1:34">
      <c r="A43" s="108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74"/>
      <c r="L43" s="74"/>
      <c r="M43" s="74"/>
      <c r="N43" s="74"/>
      <c r="O43" s="74"/>
      <c r="P43" s="120"/>
      <c r="Q43" s="97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105"/>
    </row>
    <row r="44" spans="1:34">
      <c r="A44" s="108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97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05"/>
    </row>
    <row r="45" spans="1:34">
      <c r="A45" s="108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97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05"/>
    </row>
    <row r="46" spans="1:34">
      <c r="A46" s="108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74"/>
      <c r="L46" s="74"/>
      <c r="M46" s="74"/>
      <c r="N46" s="74"/>
      <c r="O46" s="74"/>
      <c r="P46" s="120"/>
      <c r="Q46" s="97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05"/>
    </row>
    <row r="47" spans="1:34">
      <c r="A47" s="108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97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105"/>
    </row>
    <row r="48" spans="1:34">
      <c r="A48" s="108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97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05"/>
    </row>
    <row r="49" spans="1:34">
      <c r="A49" s="108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74"/>
      <c r="L49" s="74"/>
      <c r="M49" s="74"/>
      <c r="N49" s="74"/>
      <c r="O49" s="74"/>
      <c r="P49" s="120"/>
      <c r="Q49" s="97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105"/>
    </row>
    <row r="50" spans="1:34">
      <c r="A50" s="108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97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05"/>
    </row>
    <row r="51" spans="1:34">
      <c r="A51" s="108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97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105"/>
    </row>
    <row r="52" spans="1:34">
      <c r="A52" s="108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74"/>
      <c r="L52" s="74"/>
      <c r="M52" s="74"/>
      <c r="N52" s="74"/>
      <c r="O52" s="74"/>
      <c r="P52" s="120"/>
      <c r="Q52" s="97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05"/>
    </row>
    <row r="53" spans="1:34">
      <c r="A53" s="108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97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105"/>
    </row>
    <row r="54" spans="1:34">
      <c r="A54" s="108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97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05"/>
    </row>
    <row r="55" spans="1:34">
      <c r="A55" s="108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74"/>
      <c r="L55" s="74"/>
      <c r="M55" s="74"/>
      <c r="N55" s="74"/>
      <c r="O55" s="74"/>
      <c r="P55" s="120"/>
      <c r="Q55" s="97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105"/>
    </row>
    <row r="56" spans="1:34">
      <c r="A56" s="108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97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05"/>
    </row>
    <row r="57" spans="1:34">
      <c r="A57" s="108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97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105"/>
    </row>
    <row r="58" spans="1:34">
      <c r="A58" s="108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74"/>
      <c r="L58" s="74"/>
      <c r="M58" s="74"/>
      <c r="N58" s="74"/>
      <c r="O58" s="74"/>
      <c r="P58" s="120"/>
      <c r="Q58" s="97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05"/>
    </row>
    <row r="59" spans="1:34">
      <c r="A59" s="108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97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105"/>
    </row>
    <row r="60" spans="1:34">
      <c r="A60" s="108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97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05"/>
    </row>
    <row r="61" spans="1:34">
      <c r="A61" s="108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74"/>
      <c r="L61" s="74"/>
      <c r="M61" s="74"/>
      <c r="N61" s="74"/>
      <c r="O61" s="74"/>
      <c r="P61" s="120"/>
      <c r="Q61" s="97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105"/>
    </row>
    <row r="62" spans="1:34">
      <c r="A62" s="108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97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05"/>
    </row>
    <row r="63" spans="1:34">
      <c r="A63" s="108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97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105"/>
    </row>
    <row r="64" spans="1:34">
      <c r="A64" s="108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74"/>
      <c r="L64" s="74"/>
      <c r="M64" s="74"/>
      <c r="N64" s="74"/>
      <c r="O64" s="74"/>
      <c r="P64" s="120"/>
      <c r="Q64" s="97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05"/>
    </row>
    <row r="65" spans="1:34">
      <c r="A65" s="108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97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105"/>
    </row>
    <row r="66" spans="1:34">
      <c r="A66" s="108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97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05"/>
    </row>
    <row r="67" spans="1:34">
      <c r="A67" s="108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74"/>
      <c r="L67" s="74"/>
      <c r="M67" s="74"/>
      <c r="N67" s="74"/>
      <c r="O67" s="74"/>
      <c r="P67" s="120"/>
      <c r="Q67" s="97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105"/>
    </row>
    <row r="68" spans="1:34">
      <c r="A68" s="108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97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05"/>
    </row>
    <row r="69" spans="1:34">
      <c r="A69" s="108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97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105"/>
    </row>
    <row r="70" spans="1:34">
      <c r="A70" s="108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74"/>
      <c r="L70" s="74"/>
      <c r="M70" s="74"/>
      <c r="N70" s="74"/>
      <c r="O70" s="74"/>
      <c r="P70" s="120"/>
      <c r="Q70" s="97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105"/>
    </row>
    <row r="71" spans="1:34">
      <c r="A71" s="108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97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105"/>
    </row>
    <row r="72" spans="1:34">
      <c r="A72" s="108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97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105"/>
    </row>
    <row r="73" spans="1:34">
      <c r="A73" s="108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74"/>
      <c r="L73" s="74"/>
      <c r="M73" s="74"/>
      <c r="N73" s="74"/>
      <c r="O73" s="74"/>
      <c r="P73" s="120"/>
      <c r="Q73" s="97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105"/>
    </row>
    <row r="74" spans="1:34">
      <c r="A74" s="108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97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105"/>
    </row>
    <row r="75" spans="1:34">
      <c r="A75" s="108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97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105"/>
    </row>
    <row r="76" spans="1:34">
      <c r="A76" s="108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74"/>
      <c r="L76" s="74"/>
      <c r="M76" s="74"/>
      <c r="N76" s="74"/>
      <c r="O76" s="74"/>
      <c r="P76" s="120"/>
      <c r="Q76" s="97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105"/>
    </row>
    <row r="77" spans="1:34">
      <c r="A77" s="108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97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105"/>
    </row>
    <row r="78" spans="1:34">
      <c r="A78" s="108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97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05"/>
    </row>
    <row r="79" spans="1:34">
      <c r="A79" s="108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74"/>
      <c r="L79" s="74"/>
      <c r="M79" s="74"/>
      <c r="N79" s="74"/>
      <c r="O79" s="74"/>
      <c r="P79" s="120"/>
      <c r="Q79" s="97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105"/>
    </row>
    <row r="80" spans="1:34">
      <c r="A80" s="108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97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05"/>
    </row>
    <row r="81" spans="1:34">
      <c r="A81" s="108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97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105"/>
    </row>
    <row r="82" spans="1:34">
      <c r="A82" s="108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74"/>
      <c r="L82" s="74"/>
      <c r="M82" s="74"/>
      <c r="N82" s="74"/>
      <c r="O82" s="74"/>
      <c r="P82" s="120"/>
      <c r="Q82" s="97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05"/>
    </row>
    <row r="83" spans="1:34">
      <c r="A83" s="108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97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105"/>
    </row>
    <row r="84" spans="1:34">
      <c r="A84" s="108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97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05"/>
    </row>
    <row r="85" spans="1:34">
      <c r="A85" s="108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74"/>
      <c r="L85" s="74"/>
      <c r="M85" s="74"/>
      <c r="N85" s="74"/>
      <c r="O85" s="74"/>
      <c r="P85" s="120"/>
      <c r="Q85" s="97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105"/>
    </row>
    <row r="86" spans="1:34">
      <c r="A86" s="108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97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105"/>
    </row>
    <row r="87" spans="1:34">
      <c r="A87" s="108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97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105"/>
    </row>
    <row r="88" spans="1:34">
      <c r="A88" s="108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74"/>
      <c r="L88" s="74"/>
      <c r="M88" s="74"/>
      <c r="N88" s="74"/>
      <c r="O88" s="74"/>
      <c r="P88" s="120"/>
      <c r="Q88" s="97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5"/>
    </row>
    <row r="89" spans="1:34">
      <c r="A89" s="108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97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105"/>
    </row>
    <row r="90" spans="1:34">
      <c r="A90" s="108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97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105"/>
    </row>
    <row r="91" spans="1:34">
      <c r="A91" s="108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74"/>
      <c r="L91" s="74"/>
      <c r="M91" s="74"/>
      <c r="N91" s="74"/>
      <c r="O91" s="74"/>
      <c r="P91" s="120"/>
      <c r="Q91" s="97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105"/>
    </row>
    <row r="92" spans="1:34">
      <c r="A92" s="108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97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105"/>
    </row>
    <row r="93" spans="1:34">
      <c r="A93" s="108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97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05"/>
    </row>
    <row r="94" spans="1:34">
      <c r="A94" s="108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74"/>
      <c r="L94" s="74"/>
      <c r="M94" s="74"/>
      <c r="N94" s="74"/>
      <c r="O94" s="74"/>
      <c r="P94" s="120"/>
      <c r="Q94" s="97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105"/>
    </row>
    <row r="95" spans="1:34">
      <c r="A95" s="108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97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105"/>
    </row>
    <row r="96" spans="1:34">
      <c r="A96" s="108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97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05"/>
    </row>
    <row r="97" spans="1:34">
      <c r="A97" s="108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74"/>
      <c r="L97" s="74"/>
      <c r="M97" s="74"/>
      <c r="N97" s="74"/>
      <c r="O97" s="74"/>
      <c r="P97" s="120"/>
      <c r="Q97" s="97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105"/>
    </row>
    <row r="98" spans="1:34">
      <c r="A98" s="108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97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105"/>
    </row>
    <row r="99" spans="1:34">
      <c r="A99" s="108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97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105"/>
    </row>
    <row r="100" spans="1:34">
      <c r="A100" s="108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74"/>
      <c r="L100" s="74"/>
      <c r="M100" s="74"/>
      <c r="N100" s="74"/>
      <c r="O100" s="74"/>
      <c r="P100" s="120"/>
      <c r="Q100" s="97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105"/>
    </row>
    <row r="101" spans="1:34">
      <c r="A101" s="108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97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105"/>
    </row>
    <row r="102" spans="1:34">
      <c r="A102" s="108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97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105"/>
    </row>
    <row r="103" spans="1:34">
      <c r="A103" s="108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74"/>
      <c r="L103" s="74"/>
      <c r="M103" s="74"/>
      <c r="N103" s="74"/>
      <c r="O103" s="74"/>
      <c r="P103" s="120"/>
      <c r="Q103" s="103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104"/>
    </row>
    <row r="104" spans="1:34">
      <c r="A104" s="108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103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04"/>
    </row>
    <row r="105" spans="1:34">
      <c r="A105" s="108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103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104"/>
    </row>
    <row r="106" spans="1:34">
      <c r="A106" s="108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74"/>
      <c r="L106" s="74"/>
      <c r="M106" s="74"/>
      <c r="N106" s="74"/>
      <c r="O106" s="74"/>
      <c r="P106" s="120"/>
      <c r="Q106" s="103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104"/>
    </row>
    <row r="107" spans="1:34">
      <c r="A107" s="108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103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104"/>
    </row>
    <row r="108" spans="1:34">
      <c r="A108" s="108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103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04"/>
    </row>
    <row r="109" spans="1:34">
      <c r="A109" s="108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74"/>
      <c r="L109" s="74"/>
      <c r="M109" s="74"/>
      <c r="N109" s="74"/>
      <c r="O109" s="74"/>
      <c r="P109" s="120"/>
      <c r="Q109" s="103"/>
      <c r="R109" s="94"/>
      <c r="S109" s="94" t="s">
        <v>82</v>
      </c>
      <c r="T109" s="94"/>
      <c r="U109" s="94"/>
      <c r="V109" s="94"/>
      <c r="W109" s="94"/>
      <c r="X109" s="94"/>
      <c r="Y109" s="94"/>
      <c r="Z109" s="94"/>
      <c r="AA109" s="94"/>
      <c r="AB109" s="94" t="s">
        <v>83</v>
      </c>
      <c r="AC109" s="94"/>
      <c r="AD109" s="94"/>
      <c r="AE109" s="94"/>
      <c r="AF109" s="94"/>
      <c r="AG109" s="94"/>
      <c r="AH109" s="104"/>
    </row>
    <row r="110" spans="1:34">
      <c r="A110" s="108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103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04"/>
    </row>
    <row r="111" spans="1:34">
      <c r="A111" s="108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103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104"/>
    </row>
    <row r="112" spans="1:34">
      <c r="A112" s="108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74"/>
      <c r="L112" s="74"/>
      <c r="M112" s="74"/>
      <c r="N112" s="74"/>
      <c r="O112" s="74"/>
      <c r="P112" s="120"/>
      <c r="Q112" s="103"/>
      <c r="R112" s="94" t="s">
        <v>36</v>
      </c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8"/>
    </row>
    <row r="113" spans="1:34">
      <c r="A113" s="108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90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8"/>
    </row>
    <row r="114" spans="1:34">
      <c r="A114" s="108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90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8"/>
    </row>
    <row r="115" spans="1:34">
      <c r="A115" s="108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74"/>
      <c r="L115" s="74"/>
      <c r="M115" s="74"/>
      <c r="N115" s="74"/>
      <c r="O115" s="74"/>
      <c r="P115" s="120"/>
      <c r="Q115" s="90"/>
      <c r="R115" s="92" t="s">
        <v>38</v>
      </c>
      <c r="S115" s="92"/>
      <c r="T115" s="92"/>
      <c r="U115" s="92"/>
      <c r="V115" s="92"/>
      <c r="W115" s="92"/>
      <c r="X115" s="92" t="s">
        <v>43</v>
      </c>
      <c r="Y115" s="92"/>
      <c r="Z115" s="92"/>
      <c r="AA115" s="92"/>
      <c r="AB115" s="92"/>
      <c r="AC115" s="92"/>
      <c r="AD115" s="92" t="s">
        <v>41</v>
      </c>
      <c r="AE115" s="92"/>
      <c r="AF115" s="92"/>
      <c r="AG115" s="92" t="s">
        <v>45</v>
      </c>
      <c r="AH115" s="98" t="s">
        <v>37</v>
      </c>
    </row>
    <row r="116" spans="1:34">
      <c r="A116" s="108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90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8"/>
    </row>
    <row r="117" spans="1:34">
      <c r="A117" s="108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90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8"/>
    </row>
    <row r="118" spans="1:34">
      <c r="A118" s="108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74"/>
      <c r="L118" s="74"/>
      <c r="M118" s="74"/>
      <c r="N118" s="74"/>
      <c r="O118" s="74"/>
      <c r="P118" s="120"/>
      <c r="Q118" s="90"/>
      <c r="R118" s="92"/>
      <c r="S118" s="92"/>
      <c r="T118" s="92"/>
      <c r="U118" s="92"/>
      <c r="V118" s="92"/>
      <c r="W118" s="92"/>
      <c r="X118" s="92" t="s">
        <v>48</v>
      </c>
      <c r="Y118" s="92"/>
      <c r="Z118" s="92"/>
      <c r="AA118" s="92"/>
      <c r="AB118" s="92"/>
      <c r="AC118" s="92" t="s">
        <v>46</v>
      </c>
      <c r="AD118" s="92"/>
      <c r="AE118" s="92"/>
      <c r="AF118" s="92"/>
      <c r="AG118" s="92"/>
      <c r="AH118" s="98" t="s">
        <v>47</v>
      </c>
    </row>
    <row r="119" spans="1:34">
      <c r="A119" s="108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90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8"/>
    </row>
    <row r="120" spans="1:34">
      <c r="A120" s="108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90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8"/>
    </row>
    <row r="121" spans="1:34">
      <c r="A121" s="108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74"/>
      <c r="L121" s="74"/>
      <c r="M121" s="74"/>
      <c r="N121" s="74"/>
      <c r="O121" s="74"/>
      <c r="P121" s="120"/>
      <c r="Q121" s="90" t="s">
        <v>50</v>
      </c>
      <c r="R121" s="92"/>
      <c r="S121" s="92"/>
      <c r="T121" s="92"/>
      <c r="U121" s="92"/>
      <c r="V121" s="92"/>
      <c r="W121" s="92" t="s">
        <v>93</v>
      </c>
      <c r="X121" s="92"/>
      <c r="Y121" s="92"/>
      <c r="Z121" s="92"/>
      <c r="AA121" s="92"/>
      <c r="AB121" s="92"/>
      <c r="AC121" s="92"/>
      <c r="AD121" s="92"/>
      <c r="AE121" s="92"/>
      <c r="AF121" s="92" t="s">
        <v>95</v>
      </c>
      <c r="AG121" s="92" t="s">
        <v>51</v>
      </c>
      <c r="AH121" s="98" t="s">
        <v>49</v>
      </c>
    </row>
    <row r="122" spans="1:34">
      <c r="A122" s="108"/>
      <c r="B122" s="34" t="s">
        <v>16</v>
      </c>
      <c r="C122" s="6">
        <v>66999</v>
      </c>
      <c r="D122" s="6">
        <v>250415</v>
      </c>
      <c r="E122" s="6">
        <v>337730</v>
      </c>
      <c r="F122" s="6">
        <v>372168</v>
      </c>
      <c r="G122" s="6"/>
      <c r="H122" s="6">
        <v>411302</v>
      </c>
      <c r="I122" s="6">
        <v>389461</v>
      </c>
      <c r="J122" s="6">
        <v>299084</v>
      </c>
      <c r="K122" s="7">
        <f>SUM(C122:F122)</f>
        <v>1027312</v>
      </c>
      <c r="L122" s="27">
        <f>(K122-K119)/K119</f>
        <v>3.5579104755735589</v>
      </c>
      <c r="M122" s="27">
        <f>('2020'!K122-'2019'!K122)/'2019'!K122</f>
        <v>-0.5570523912122084</v>
      </c>
      <c r="N122" s="7">
        <f>SUM(H122:J122)</f>
        <v>1099847</v>
      </c>
      <c r="O122" s="27">
        <f>(N122-N119)/N119</f>
        <v>1.7217333419121104</v>
      </c>
      <c r="P122" s="45">
        <f>('2020'!N122-'2019'!L122)/'2019'!L122</f>
        <v>-0.56306365181022089</v>
      </c>
      <c r="Q122" s="90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8"/>
    </row>
    <row r="123" spans="1:34">
      <c r="A123" s="108"/>
      <c r="B123" s="34" t="s">
        <v>15</v>
      </c>
      <c r="C123" s="6">
        <v>538718070</v>
      </c>
      <c r="D123" s="6">
        <v>1994401960</v>
      </c>
      <c r="E123" s="6">
        <v>3069948600</v>
      </c>
      <c r="F123" s="6">
        <v>3491150540</v>
      </c>
      <c r="G123" s="6"/>
      <c r="H123" s="6">
        <v>3858217430</v>
      </c>
      <c r="I123" s="6">
        <v>3635111190</v>
      </c>
      <c r="J123" s="6">
        <v>2762630190</v>
      </c>
      <c r="K123" s="7">
        <f>SUM(C123:F123)</f>
        <v>9094219170</v>
      </c>
      <c r="L123" s="27">
        <f>(K123-K120)/K120</f>
        <v>3.9796023669241691</v>
      </c>
      <c r="M123" s="27">
        <f>('2020'!K123-'2019'!K123)/'2019'!K123</f>
        <v>-0.52448366795745127</v>
      </c>
      <c r="N123" s="7">
        <f>SUM(H123:J123)</f>
        <v>10255958810</v>
      </c>
      <c r="O123" s="27">
        <f>(N123-N120)/N120</f>
        <v>1.8838567292063391</v>
      </c>
      <c r="P123" s="45">
        <f>('2020'!N123-'2019'!L123)/'2019'!L123</f>
        <v>-0.53202688363766415</v>
      </c>
      <c r="Q123" s="90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8"/>
    </row>
    <row r="124" spans="1:34">
      <c r="A124" s="108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74"/>
      <c r="L124" s="74"/>
      <c r="M124" s="74"/>
      <c r="N124" s="74"/>
      <c r="O124" s="74"/>
      <c r="P124" s="120"/>
      <c r="Q124" s="90"/>
      <c r="R124" s="92"/>
      <c r="S124" s="92"/>
      <c r="T124" s="92"/>
      <c r="U124" s="92"/>
      <c r="V124" s="92" t="s">
        <v>52</v>
      </c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8"/>
    </row>
    <row r="125" spans="1:34">
      <c r="A125" s="108"/>
      <c r="B125" s="34" t="s">
        <v>16</v>
      </c>
      <c r="C125" s="6">
        <v>89940</v>
      </c>
      <c r="D125" s="6">
        <v>78047</v>
      </c>
      <c r="E125" s="6">
        <v>86060</v>
      </c>
      <c r="F125" s="6">
        <v>89698</v>
      </c>
      <c r="G125" s="6"/>
      <c r="H125" s="6">
        <v>194948</v>
      </c>
      <c r="I125" s="6">
        <v>180852</v>
      </c>
      <c r="J125" s="6">
        <v>157899</v>
      </c>
      <c r="K125" s="7">
        <f>SUM(C125:F125)</f>
        <v>343745</v>
      </c>
      <c r="L125" s="27">
        <f>(K125-K122)/K122</f>
        <v>-0.66539376547728446</v>
      </c>
      <c r="M125" s="27">
        <f>('2020'!K125-'2019'!K125)/'2019'!K125</f>
        <v>-0.81996554810616717</v>
      </c>
      <c r="N125" s="7">
        <f>SUM(H125:J125)</f>
        <v>533699</v>
      </c>
      <c r="O125" s="27">
        <f>(N125-N122)/N122</f>
        <v>-0.51475159726761999</v>
      </c>
      <c r="P125" s="45">
        <f>('2020'!N125-'2019'!L125)/'2019'!L125</f>
        <v>-0.68325604141121954</v>
      </c>
      <c r="Q125" s="90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8"/>
    </row>
    <row r="126" spans="1:34">
      <c r="A126" s="108"/>
      <c r="B126" s="34" t="s">
        <v>15</v>
      </c>
      <c r="C126" s="6">
        <v>819994710</v>
      </c>
      <c r="D126" s="6">
        <v>723940190</v>
      </c>
      <c r="E126" s="6">
        <v>733797730</v>
      </c>
      <c r="F126" s="6">
        <v>771056350</v>
      </c>
      <c r="G126" s="6"/>
      <c r="H126" s="6">
        <v>1769263780</v>
      </c>
      <c r="I126" s="6">
        <v>1661222670</v>
      </c>
      <c r="J126" s="6">
        <v>1456791710</v>
      </c>
      <c r="K126" s="7">
        <f>SUM(C126:F126)</f>
        <v>3048788980</v>
      </c>
      <c r="L126" s="27">
        <f>(K126-K123)/K123</f>
        <v>-0.6647552777200112</v>
      </c>
      <c r="M126" s="27">
        <f>('2020'!K126-'2019'!K126)/'2019'!K126</f>
        <v>-0.8058949251978107</v>
      </c>
      <c r="N126" s="7">
        <f>SUM(H126:J126)</f>
        <v>4887278160</v>
      </c>
      <c r="O126" s="27">
        <f>(N126-N123)/N123</f>
        <v>-0.52346940441739154</v>
      </c>
      <c r="P126" s="45">
        <f>('2020'!N126-'2019'!L126)/'2019'!L126</f>
        <v>-0.66573401345479233</v>
      </c>
      <c r="Q126" s="90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8"/>
    </row>
    <row r="127" spans="1:34">
      <c r="A127" s="108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74"/>
      <c r="L127" s="74"/>
      <c r="M127" s="74"/>
      <c r="N127" s="74"/>
      <c r="O127" s="74"/>
      <c r="P127" s="120"/>
      <c r="Q127" s="90"/>
      <c r="R127" s="92"/>
      <c r="S127" s="92"/>
      <c r="T127" s="92"/>
      <c r="U127" s="92"/>
      <c r="V127" s="92"/>
      <c r="W127" s="92"/>
      <c r="X127" s="92"/>
      <c r="Y127" s="92"/>
      <c r="Z127" s="92"/>
      <c r="AA127" s="92" t="s">
        <v>97</v>
      </c>
      <c r="AB127" s="92"/>
      <c r="AC127" s="92"/>
      <c r="AD127" s="92"/>
      <c r="AE127" s="92"/>
      <c r="AF127" s="92" t="s">
        <v>149</v>
      </c>
      <c r="AG127" s="92"/>
      <c r="AH127" s="98"/>
    </row>
    <row r="128" spans="1:34">
      <c r="A128" s="108"/>
      <c r="B128" s="34" t="s">
        <v>16</v>
      </c>
      <c r="C128" s="6">
        <v>54704</v>
      </c>
      <c r="D128" s="6">
        <v>54020</v>
      </c>
      <c r="E128" s="6">
        <v>57005</v>
      </c>
      <c r="F128" s="6">
        <v>79014</v>
      </c>
      <c r="G128" s="6"/>
      <c r="H128" s="6">
        <v>83302</v>
      </c>
      <c r="I128" s="6">
        <v>171025</v>
      </c>
      <c r="J128" s="6">
        <v>150967</v>
      </c>
      <c r="K128" s="7">
        <f>SUM(C128:F128)</f>
        <v>244743</v>
      </c>
      <c r="L128" s="27">
        <f>(K128-K125)/K125</f>
        <v>-0.28801000741828969</v>
      </c>
      <c r="M128" s="27">
        <f>('2020'!K128-'2019'!K128)/'2019'!K128</f>
        <v>-0.72723625303837969</v>
      </c>
      <c r="N128" s="7">
        <f>SUM(H128:J128)</f>
        <v>405294</v>
      </c>
      <c r="O128" s="27">
        <f>(N128-N125)/N125</f>
        <v>-0.2405944174525341</v>
      </c>
      <c r="P128" s="45">
        <f>('2020'!N128-'2019'!L128)/'2019'!L128</f>
        <v>-0.7235595794878581</v>
      </c>
      <c r="Q128" s="90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8"/>
    </row>
    <row r="129" spans="1:34">
      <c r="A129" s="108"/>
      <c r="B129" s="34" t="s">
        <v>15</v>
      </c>
      <c r="C129" s="6">
        <v>477804440</v>
      </c>
      <c r="D129" s="6">
        <v>482856140</v>
      </c>
      <c r="E129" s="6">
        <v>489010740</v>
      </c>
      <c r="F129" s="6">
        <v>670331650</v>
      </c>
      <c r="G129" s="6"/>
      <c r="H129" s="6">
        <v>771455970</v>
      </c>
      <c r="I129" s="6">
        <v>1585588700</v>
      </c>
      <c r="J129" s="6">
        <v>1411358770</v>
      </c>
      <c r="K129" s="7">
        <f>SUM(C129:F129)</f>
        <v>2120002970</v>
      </c>
      <c r="L129" s="27">
        <f>(K129-K126)/K126</f>
        <v>-0.30464096272087682</v>
      </c>
      <c r="M129" s="27">
        <f>('2020'!K129-'2019'!K129)/'2019'!K129</f>
        <v>-0.70333187961026944</v>
      </c>
      <c r="N129" s="7">
        <f>SUM(H129:J129)</f>
        <v>3768403440</v>
      </c>
      <c r="O129" s="27">
        <f>(N129-N126)/N126</f>
        <v>-0.22893616515578069</v>
      </c>
      <c r="P129" s="45">
        <f>('2020'!N129-'2019'!L129)/'2019'!L129</f>
        <v>-0.70665392958631168</v>
      </c>
      <c r="Q129" s="90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8"/>
    </row>
    <row r="130" spans="1:34">
      <c r="A130" s="108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74"/>
      <c r="L130" s="74"/>
      <c r="M130" s="74"/>
      <c r="N130" s="74"/>
      <c r="O130" s="74"/>
      <c r="P130" s="120"/>
      <c r="Q130" s="90"/>
      <c r="R130" s="92"/>
      <c r="S130" s="92"/>
      <c r="T130" s="92"/>
      <c r="U130" s="92"/>
      <c r="V130" s="92" t="s">
        <v>144</v>
      </c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8" t="s">
        <v>154</v>
      </c>
    </row>
    <row r="131" spans="1:34">
      <c r="A131" s="108"/>
      <c r="B131" s="34" t="s">
        <v>16</v>
      </c>
      <c r="C131" s="6">
        <v>53922</v>
      </c>
      <c r="D131" s="6">
        <v>54955</v>
      </c>
      <c r="E131" s="6">
        <v>79002</v>
      </c>
      <c r="F131" s="6">
        <v>129163</v>
      </c>
      <c r="G131" s="6"/>
      <c r="H131" s="6">
        <v>125025</v>
      </c>
      <c r="I131" s="6">
        <v>233497</v>
      </c>
      <c r="J131" s="130">
        <v>206445</v>
      </c>
      <c r="K131" s="7">
        <f>SUM(C131:F131)</f>
        <v>317042</v>
      </c>
      <c r="L131" s="27">
        <f>(K131-K128)/K128</f>
        <v>0.2954078359748798</v>
      </c>
      <c r="M131" s="27">
        <f>('2020'!K131-'2019'!K131)/'2019'!K131</f>
        <v>-0.66345308711694995</v>
      </c>
      <c r="N131" s="7">
        <f>SUM(H131:J131)</f>
        <v>564967</v>
      </c>
      <c r="O131" s="27">
        <f>(N131-N128)/N128</f>
        <v>0.39396832916352081</v>
      </c>
      <c r="P131" s="45">
        <f>('2020'!N131-'2019'!L131)/'2019'!L131</f>
        <v>-0.66729834599341975</v>
      </c>
      <c r="Q131" s="90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8"/>
    </row>
    <row r="132" spans="1:34">
      <c r="A132" s="108"/>
      <c r="B132" s="34" t="s">
        <v>15</v>
      </c>
      <c r="C132" s="6">
        <v>468961630</v>
      </c>
      <c r="D132" s="6">
        <v>477954480</v>
      </c>
      <c r="E132" s="6">
        <v>635912490</v>
      </c>
      <c r="F132" s="6">
        <v>1015555060</v>
      </c>
      <c r="G132" s="6"/>
      <c r="H132" s="6">
        <v>1085275250</v>
      </c>
      <c r="I132" s="6">
        <v>2051656560</v>
      </c>
      <c r="J132" s="6">
        <v>1819134300</v>
      </c>
      <c r="K132" s="7">
        <f>SUM(C132:F132)</f>
        <v>2598383660</v>
      </c>
      <c r="L132" s="27">
        <f>(K132-K129)/K129</f>
        <v>0.22565095274371244</v>
      </c>
      <c r="M132" s="27">
        <f>('2020'!K132-'2019'!K132)/'2019'!K132</f>
        <v>-0.65352393693817579</v>
      </c>
      <c r="N132" s="7">
        <f>SUM(H132:J132)</f>
        <v>4956066110</v>
      </c>
      <c r="O132" s="27">
        <f>(N132-N129)/N129</f>
        <v>0.31516335469643875</v>
      </c>
      <c r="P132" s="45">
        <f>('2020'!N132-'2019'!L132)/'2019'!L132</f>
        <v>-0.66601426924217944</v>
      </c>
      <c r="Q132" s="90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8"/>
    </row>
    <row r="133" spans="1:34">
      <c r="A133" s="108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74"/>
      <c r="L133" s="74"/>
      <c r="M133" s="74"/>
      <c r="N133" s="74"/>
      <c r="O133" s="74"/>
      <c r="P133" s="120"/>
      <c r="Q133" s="90" t="s">
        <v>156</v>
      </c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 t="s">
        <v>157</v>
      </c>
      <c r="AG133" s="92"/>
      <c r="AH133" s="98" t="s">
        <v>155</v>
      </c>
    </row>
    <row r="134" spans="1:34">
      <c r="A134" s="108"/>
      <c r="B134" s="34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27">
        <f>(K134-K131)/K131</f>
        <v>-1</v>
      </c>
      <c r="M134" s="27">
        <f>('2020'!K134-'2019'!K134)/'2019'!K134</f>
        <v>-1</v>
      </c>
      <c r="N134" s="7">
        <f>SUM(H134:J134)</f>
        <v>0</v>
      </c>
      <c r="O134" s="27">
        <f>(N134-N131)/N131</f>
        <v>-1</v>
      </c>
      <c r="P134" s="45">
        <f>('2020'!N134-'2019'!L134)/'2019'!L134</f>
        <v>-1</v>
      </c>
      <c r="Q134" s="9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8"/>
    </row>
    <row r="135" spans="1:34">
      <c r="A135" s="108"/>
      <c r="B135" s="34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27">
        <f>(K135-K132)/K132</f>
        <v>-1</v>
      </c>
      <c r="M135" s="27">
        <f>('2020'!K135-'2019'!K135)/'2019'!K135</f>
        <v>-1</v>
      </c>
      <c r="N135" s="7">
        <f>SUM(H135:J135)</f>
        <v>0</v>
      </c>
      <c r="O135" s="27">
        <f>(N135-N132)/N132</f>
        <v>-1</v>
      </c>
      <c r="P135" s="45">
        <f>('2020'!N135-'2019'!L135)/'2019'!L135</f>
        <v>-1</v>
      </c>
      <c r="Q135" s="90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8"/>
    </row>
    <row r="136" spans="1:34">
      <c r="A136" s="108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3">
        <v>44142</v>
      </c>
      <c r="J136" s="10">
        <v>44143</v>
      </c>
      <c r="K136" s="74"/>
      <c r="L136" s="74"/>
      <c r="M136" s="74"/>
      <c r="N136" s="74"/>
      <c r="O136" s="74"/>
      <c r="P136" s="120"/>
      <c r="Q136" s="90" t="s">
        <v>158</v>
      </c>
      <c r="R136" s="92"/>
      <c r="S136" s="92"/>
      <c r="T136" s="92" t="s">
        <v>161</v>
      </c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8" t="s">
        <v>164</v>
      </c>
    </row>
    <row r="137" spans="1:34">
      <c r="A137" s="108"/>
      <c r="B137" s="34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27" t="e">
        <f>(K137-K134)/K134</f>
        <v>#DIV/0!</v>
      </c>
      <c r="M137" s="27">
        <f>('2020'!K137-'2019'!K137)/'2019'!K137</f>
        <v>-1</v>
      </c>
      <c r="N137" s="7">
        <f>SUM(H137:J137)</f>
        <v>0</v>
      </c>
      <c r="O137" s="27" t="e">
        <f>(N137-N134)/N134</f>
        <v>#DIV/0!</v>
      </c>
      <c r="P137" s="45">
        <f>('2020'!N137-'2019'!L137)/'2019'!L137</f>
        <v>-1</v>
      </c>
      <c r="Q137" s="90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8"/>
    </row>
    <row r="138" spans="1:34">
      <c r="A138" s="108"/>
      <c r="B138" s="34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27" t="e">
        <f>(K138-K135)/K135</f>
        <v>#DIV/0!</v>
      </c>
      <c r="M138" s="27">
        <f>('2020'!K138-'2019'!K138)/'2019'!K138</f>
        <v>-1</v>
      </c>
      <c r="N138" s="7">
        <f>SUM(H138:J138)</f>
        <v>0</v>
      </c>
      <c r="O138" s="27" t="e">
        <f>(N138-N135)/N135</f>
        <v>#DIV/0!</v>
      </c>
      <c r="P138" s="45">
        <f>('2020'!N138-'2019'!L138)/'2019'!L138</f>
        <v>-1</v>
      </c>
      <c r="Q138" s="90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8"/>
    </row>
    <row r="139" spans="1:34">
      <c r="A139" s="108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3">
        <v>44149</v>
      </c>
      <c r="J139" s="10">
        <v>44150</v>
      </c>
      <c r="K139" s="74"/>
      <c r="L139" s="74"/>
      <c r="M139" s="74"/>
      <c r="N139" s="74"/>
      <c r="O139" s="74"/>
      <c r="P139" s="120"/>
      <c r="Q139" s="90"/>
      <c r="R139" s="92"/>
      <c r="S139" s="92" t="s">
        <v>162</v>
      </c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 t="s">
        <v>163</v>
      </c>
      <c r="AG139" s="92"/>
      <c r="AH139" s="98" t="s">
        <v>160</v>
      </c>
    </row>
    <row r="140" spans="1:34">
      <c r="A140" s="108"/>
      <c r="B140" s="34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27" t="e">
        <f>(K140-K137)/K137</f>
        <v>#DIV/0!</v>
      </c>
      <c r="M140" s="27">
        <f>('2020'!K140-'2019'!K140)/'2019'!K140</f>
        <v>-1</v>
      </c>
      <c r="N140" s="7">
        <f>SUM(H140:J140)</f>
        <v>0</v>
      </c>
      <c r="O140" s="27" t="e">
        <f>(N140-N137)/N137</f>
        <v>#DIV/0!</v>
      </c>
      <c r="P140" s="45">
        <f>('2020'!N140-'2019'!L140)/'2019'!L140</f>
        <v>-1</v>
      </c>
      <c r="Q140" s="90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8"/>
    </row>
    <row r="141" spans="1:34">
      <c r="A141" s="108"/>
      <c r="B141" s="34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27" t="e">
        <f>(K141-K138)/K138</f>
        <v>#DIV/0!</v>
      </c>
      <c r="M141" s="27">
        <f>('2020'!K141-'2019'!K141)/'2019'!K141</f>
        <v>-1</v>
      </c>
      <c r="N141" s="7">
        <f>SUM(H141:J141)</f>
        <v>0</v>
      </c>
      <c r="O141" s="27" t="e">
        <f>(N141-N138)/N138</f>
        <v>#DIV/0!</v>
      </c>
      <c r="P141" s="45">
        <f>('2020'!N141-'2019'!L141)/'2019'!L141</f>
        <v>-1</v>
      </c>
      <c r="Q141" s="90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8"/>
    </row>
    <row r="142" spans="1:34">
      <c r="A142" s="108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3">
        <v>44156</v>
      </c>
      <c r="J142" s="10">
        <v>44157</v>
      </c>
      <c r="K142" s="74"/>
      <c r="L142" s="74"/>
      <c r="M142" s="74"/>
      <c r="N142" s="74"/>
      <c r="O142" s="74"/>
      <c r="P142" s="120"/>
      <c r="Q142" s="90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 t="s">
        <v>165</v>
      </c>
      <c r="AE142" s="92"/>
      <c r="AF142" s="92"/>
      <c r="AG142" s="92"/>
      <c r="AH142" s="98"/>
    </row>
    <row r="143" spans="1:34">
      <c r="A143" s="108"/>
      <c r="B143" s="34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27" t="e">
        <f>(K143-K140)/K140</f>
        <v>#DIV/0!</v>
      </c>
      <c r="M143" s="27">
        <f>('2020'!K143-'2019'!K143)/'2019'!K143</f>
        <v>-1</v>
      </c>
      <c r="N143" s="7">
        <f>SUM(H143:J143)</f>
        <v>0</v>
      </c>
      <c r="O143" s="27" t="e">
        <f>(N143-N140)/N140</f>
        <v>#DIV/0!</v>
      </c>
      <c r="P143" s="45">
        <f>('2020'!N143-'2019'!L143)/'2019'!L143</f>
        <v>-1</v>
      </c>
      <c r="Q143" s="90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8"/>
    </row>
    <row r="144" spans="1:34">
      <c r="A144" s="108"/>
      <c r="B144" s="34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27" t="e">
        <f>(K144-K141)/K141</f>
        <v>#DIV/0!</v>
      </c>
      <c r="M144" s="27">
        <f>('2020'!K144-'2019'!K144)/'2019'!K144</f>
        <v>-1</v>
      </c>
      <c r="N144" s="7">
        <f>SUM(H144:J144)</f>
        <v>0</v>
      </c>
      <c r="O144" s="27" t="e">
        <f>(N144-N141)/N141</f>
        <v>#DIV/0!</v>
      </c>
      <c r="P144" s="45">
        <f>('2020'!N144-'2019'!L144)/'2019'!L144</f>
        <v>-1</v>
      </c>
      <c r="Q144" s="90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8"/>
    </row>
    <row r="145" spans="1:34">
      <c r="A145" s="108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3">
        <v>44163</v>
      </c>
      <c r="J145" s="10">
        <v>44164</v>
      </c>
      <c r="K145" s="74"/>
      <c r="L145" s="74"/>
      <c r="M145" s="74"/>
      <c r="N145" s="74"/>
      <c r="O145" s="74"/>
      <c r="P145" s="120"/>
      <c r="Q145" s="90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8"/>
    </row>
    <row r="146" spans="1:34">
      <c r="A146" s="108"/>
      <c r="B146" s="34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27" t="e">
        <f>(K146-K143)/K143</f>
        <v>#DIV/0!</v>
      </c>
      <c r="M146" s="27">
        <f>('2020'!K146-'2019'!K146)/'2019'!K146</f>
        <v>-1</v>
      </c>
      <c r="N146" s="7">
        <f>SUM(H146:J146)</f>
        <v>0</v>
      </c>
      <c r="O146" s="27" t="e">
        <f>(N146-N143)/N143</f>
        <v>#DIV/0!</v>
      </c>
      <c r="P146" s="45">
        <f>('2020'!N146-'2019'!L146)/'2019'!L146</f>
        <v>-1</v>
      </c>
      <c r="Q146" s="90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8"/>
    </row>
    <row r="147" spans="1:34">
      <c r="A147" s="108"/>
      <c r="B147" s="34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27" t="e">
        <f>(K147-K144)/K144</f>
        <v>#DIV/0!</v>
      </c>
      <c r="M147" s="27">
        <f>('2020'!K147-'2019'!K147)/'2019'!K147</f>
        <v>-1</v>
      </c>
      <c r="N147" s="7">
        <f>SUM(H147:J147)</f>
        <v>0</v>
      </c>
      <c r="O147" s="27" t="e">
        <f>(N147-N144)/N144</f>
        <v>#DIV/0!</v>
      </c>
      <c r="P147" s="45">
        <f>('2020'!N147-'2019'!L147)/'2019'!L147</f>
        <v>-1</v>
      </c>
      <c r="Q147" s="90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8"/>
    </row>
    <row r="148" spans="1:34">
      <c r="A148" s="108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3">
        <v>44170</v>
      </c>
      <c r="J148" s="10">
        <v>44171</v>
      </c>
      <c r="K148" s="74"/>
      <c r="L148" s="74"/>
      <c r="M148" s="74"/>
      <c r="N148" s="74"/>
      <c r="O148" s="74"/>
      <c r="P148" s="120"/>
      <c r="Q148" s="90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8"/>
    </row>
    <row r="149" spans="1:34">
      <c r="A149" s="108"/>
      <c r="B149" s="34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27" t="e">
        <f>(K149-K146)/K146</f>
        <v>#DIV/0!</v>
      </c>
      <c r="M149" s="27">
        <f>('2020'!K149-'2019'!K149)/'2019'!K149</f>
        <v>-1</v>
      </c>
      <c r="N149" s="7">
        <f>SUM(H149:J149)</f>
        <v>0</v>
      </c>
      <c r="O149" s="27" t="e">
        <f>(N149-N146)/N146</f>
        <v>#DIV/0!</v>
      </c>
      <c r="P149" s="45">
        <f>('2020'!N149-'2019'!L149)/'2019'!L149</f>
        <v>-1</v>
      </c>
      <c r="Q149" s="90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8"/>
    </row>
    <row r="150" spans="1:34">
      <c r="A150" s="108"/>
      <c r="B150" s="34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27" t="e">
        <f>(K150-K147)/K147</f>
        <v>#DIV/0!</v>
      </c>
      <c r="M150" s="27">
        <f>('2020'!K150-'2019'!K150)/'2019'!K150</f>
        <v>-1</v>
      </c>
      <c r="N150" s="7">
        <f>SUM(H150:J150)</f>
        <v>0</v>
      </c>
      <c r="O150" s="27" t="e">
        <f>(N150-N147)/N147</f>
        <v>#DIV/0!</v>
      </c>
      <c r="P150" s="45">
        <f>('2020'!N150-'2019'!L150)/'2019'!L150</f>
        <v>-1</v>
      </c>
      <c r="Q150" s="90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8"/>
    </row>
    <row r="151" spans="1:34">
      <c r="A151" s="108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3">
        <v>44177</v>
      </c>
      <c r="J151" s="10">
        <v>44178</v>
      </c>
      <c r="K151" s="74"/>
      <c r="L151" s="74"/>
      <c r="M151" s="74"/>
      <c r="N151" s="74"/>
      <c r="O151" s="74"/>
      <c r="P151" s="120"/>
      <c r="Q151" s="90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8"/>
    </row>
    <row r="152" spans="1:34">
      <c r="A152" s="108"/>
      <c r="B152" s="34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27" t="e">
        <f>(K152-K149)/K149</f>
        <v>#DIV/0!</v>
      </c>
      <c r="M152" s="27">
        <f>('2020'!K152-'2019'!K152)/'2019'!K152</f>
        <v>-1</v>
      </c>
      <c r="N152" s="7">
        <f>SUM(H152:J152)</f>
        <v>0</v>
      </c>
      <c r="O152" s="27" t="e">
        <f>(N152-N149)/N149</f>
        <v>#DIV/0!</v>
      </c>
      <c r="P152" s="45">
        <f>('2020'!N152-'2019'!L152)/'2019'!L152</f>
        <v>-1</v>
      </c>
      <c r="Q152" s="90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8"/>
    </row>
    <row r="153" spans="1:34">
      <c r="A153" s="108"/>
      <c r="B153" s="34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27" t="e">
        <f>(K153-K150)/K150</f>
        <v>#DIV/0!</v>
      </c>
      <c r="M153" s="27">
        <f>('2020'!K153-'2019'!K153)/'2019'!K153</f>
        <v>-1</v>
      </c>
      <c r="N153" s="7">
        <f>SUM(H153:J153)</f>
        <v>0</v>
      </c>
      <c r="O153" s="27" t="e">
        <f>(N153-N150)/N150</f>
        <v>#DIV/0!</v>
      </c>
      <c r="P153" s="45">
        <f>('2020'!N153-'2019'!L153)/'2019'!L153</f>
        <v>-1</v>
      </c>
      <c r="Q153" s="90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8"/>
    </row>
    <row r="154" spans="1:34">
      <c r="A154" s="108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3">
        <v>44184</v>
      </c>
      <c r="J154" s="10">
        <v>44185</v>
      </c>
      <c r="K154" s="74"/>
      <c r="L154" s="74"/>
      <c r="M154" s="74"/>
      <c r="N154" s="74"/>
      <c r="O154" s="74"/>
      <c r="P154" s="120"/>
      <c r="Q154" s="90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8"/>
    </row>
    <row r="155" spans="1:34">
      <c r="A155" s="108"/>
      <c r="B155" s="34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27" t="e">
        <f>(K155-K152)/K152</f>
        <v>#DIV/0!</v>
      </c>
      <c r="M155" s="27">
        <f>('2020'!K155-'2019'!K155)/'2019'!K155</f>
        <v>-1</v>
      </c>
      <c r="N155" s="7">
        <f>SUM(H155:J155)</f>
        <v>0</v>
      </c>
      <c r="O155" s="27" t="e">
        <f>(N155-N152)/N152</f>
        <v>#DIV/0!</v>
      </c>
      <c r="P155" s="45">
        <f>('2020'!N155-'2019'!L155)/'2019'!L155</f>
        <v>-1</v>
      </c>
      <c r="Q155" s="90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8"/>
    </row>
    <row r="156" spans="1:34">
      <c r="A156" s="108"/>
      <c r="B156" s="34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27" t="e">
        <f>(K156-K153)/K153</f>
        <v>#DIV/0!</v>
      </c>
      <c r="M156" s="27">
        <f>('2020'!K156-'2019'!K156)/'2019'!K156</f>
        <v>-1</v>
      </c>
      <c r="N156" s="7">
        <f>SUM(H156:J156)</f>
        <v>0</v>
      </c>
      <c r="O156" s="27" t="e">
        <f>(N156-N153)/N153</f>
        <v>#DIV/0!</v>
      </c>
      <c r="P156" s="45">
        <f>('2020'!N156-'2019'!L156)/'2019'!L156</f>
        <v>-1</v>
      </c>
      <c r="Q156" s="90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8"/>
    </row>
    <row r="157" spans="1:34">
      <c r="A157" s="108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3">
        <v>44191</v>
      </c>
      <c r="J157" s="10">
        <v>44192</v>
      </c>
      <c r="K157" s="74"/>
      <c r="L157" s="74"/>
      <c r="M157" s="74"/>
      <c r="N157" s="74"/>
      <c r="O157" s="74"/>
      <c r="P157" s="120"/>
      <c r="Q157" s="90"/>
      <c r="R157" s="92"/>
      <c r="S157" s="92" t="s">
        <v>87</v>
      </c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8"/>
    </row>
    <row r="158" spans="1:34">
      <c r="A158" s="108"/>
      <c r="B158" s="34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27" t="e">
        <f>(K158-K155)/K155</f>
        <v>#DIV/0!</v>
      </c>
      <c r="M158" s="27">
        <f>('2020'!K158-'2019'!K158)/'2019'!K158</f>
        <v>-1</v>
      </c>
      <c r="N158" s="7">
        <f>SUM(H158:J158)</f>
        <v>0</v>
      </c>
      <c r="O158" s="27" t="e">
        <f>(N158-N155)/N155</f>
        <v>#DIV/0!</v>
      </c>
      <c r="P158" s="45">
        <f>('2020'!N158-'2019'!L158)/'2019'!L158</f>
        <v>-1</v>
      </c>
      <c r="Q158" s="90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8"/>
    </row>
    <row r="159" spans="1:34">
      <c r="A159" s="108"/>
      <c r="B159" s="34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27" t="e">
        <f>(K159-K156)/K156</f>
        <v>#DIV/0!</v>
      </c>
      <c r="M159" s="27">
        <f>('2020'!K159-'2019'!K159)/'2019'!K159</f>
        <v>-1</v>
      </c>
      <c r="N159" s="7">
        <f>SUM(H159:J159)</f>
        <v>0</v>
      </c>
      <c r="O159" s="27" t="e">
        <f>(N159-N156)/N156</f>
        <v>#DIV/0!</v>
      </c>
      <c r="P159" s="45">
        <f>('2020'!N159-'2019'!L159)/'2019'!L159</f>
        <v>-1</v>
      </c>
      <c r="Q159" s="90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8"/>
    </row>
    <row r="160" spans="1:34">
      <c r="A160" s="108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3"/>
      <c r="I160" s="3"/>
      <c r="J160" s="3"/>
      <c r="K160" s="74"/>
      <c r="L160" s="74"/>
      <c r="M160" s="74"/>
      <c r="N160" s="74"/>
      <c r="O160" s="74"/>
      <c r="P160" s="120"/>
      <c r="Q160" s="90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8"/>
    </row>
    <row r="161" spans="1:34">
      <c r="A161" s="108"/>
      <c r="B161" s="34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27" t="e">
        <f>(K161-K158)/K158</f>
        <v>#DIV/0!</v>
      </c>
      <c r="M161" s="27">
        <f>('2020'!K161-'2019'!K161)/'2019'!K161</f>
        <v>-1</v>
      </c>
      <c r="N161" s="7">
        <f>SUM(H161:J161)</f>
        <v>0</v>
      </c>
      <c r="O161" s="27" t="e">
        <f>(N161-N158)/N158</f>
        <v>#DIV/0!</v>
      </c>
      <c r="P161" s="45" t="e">
        <f>('2020'!N161-'2019'!L161)/'2019'!L161</f>
        <v>#DIV/0!</v>
      </c>
      <c r="Q161" s="90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8"/>
    </row>
    <row r="162" spans="1:34" ht="17.5" thickBot="1">
      <c r="A162" s="110"/>
      <c r="B162" s="37" t="s">
        <v>15</v>
      </c>
      <c r="C162" s="38"/>
      <c r="D162" s="38"/>
      <c r="E162" s="38"/>
      <c r="F162" s="38"/>
      <c r="G162" s="38"/>
      <c r="H162" s="38"/>
      <c r="I162" s="38"/>
      <c r="J162" s="38"/>
      <c r="K162" s="39">
        <f>SUM(C162:F162)</f>
        <v>0</v>
      </c>
      <c r="L162" s="40" t="e">
        <f>(K162-K159)/K159</f>
        <v>#DIV/0!</v>
      </c>
      <c r="M162" s="40">
        <f>('2020'!K162-'2019'!K162)/'2019'!K162</f>
        <v>-1</v>
      </c>
      <c r="N162" s="39">
        <f>SUM(H162:J162)</f>
        <v>0</v>
      </c>
      <c r="O162" s="40" t="e">
        <f>(N162-N159)/N159</f>
        <v>#DIV/0!</v>
      </c>
      <c r="P162" s="46" t="e">
        <f>('2020'!N162-'2019'!L162)/'2019'!L162</f>
        <v>#DIV/0!</v>
      </c>
      <c r="Q162" s="91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9"/>
    </row>
    <row r="163" spans="1:34">
      <c r="K163" s="26"/>
      <c r="L163" s="26"/>
      <c r="P163" s="100" t="s">
        <v>171</v>
      </c>
      <c r="Q163" s="90" t="s">
        <v>159</v>
      </c>
      <c r="R163" s="92" t="s">
        <v>168</v>
      </c>
      <c r="S163" s="92"/>
      <c r="T163" s="92" t="s">
        <v>56</v>
      </c>
      <c r="U163" s="92" t="s">
        <v>170</v>
      </c>
      <c r="V163" s="92" t="s">
        <v>57</v>
      </c>
      <c r="W163" s="92" t="s">
        <v>94</v>
      </c>
      <c r="X163" s="92" t="s">
        <v>59</v>
      </c>
      <c r="Y163" s="92" t="s">
        <v>55</v>
      </c>
      <c r="Z163" s="92"/>
      <c r="AA163" s="92" t="s">
        <v>89</v>
      </c>
      <c r="AB163" s="92"/>
      <c r="AC163" s="92" t="s">
        <v>61</v>
      </c>
      <c r="AD163" s="92" t="s">
        <v>166</v>
      </c>
      <c r="AE163" s="92"/>
      <c r="AF163" s="92"/>
      <c r="AG163" s="92"/>
      <c r="AH163" s="98"/>
    </row>
    <row r="164" spans="1:34">
      <c r="P164" s="101"/>
      <c r="Q164" s="90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8"/>
    </row>
    <row r="165" spans="1:34" ht="17.5" thickBot="1">
      <c r="P165" s="102"/>
      <c r="Q165" s="91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9"/>
    </row>
    <row r="166" spans="1:34">
      <c r="Q166" s="90" t="s">
        <v>167</v>
      </c>
      <c r="R166" s="90" t="s">
        <v>169</v>
      </c>
      <c r="T166" s="90" t="s">
        <v>140</v>
      </c>
      <c r="V166" s="92" t="s">
        <v>58</v>
      </c>
      <c r="W166" s="92" t="s">
        <v>145</v>
      </c>
      <c r="AA166" s="92" t="s">
        <v>96</v>
      </c>
      <c r="AC166" s="92" t="s">
        <v>62</v>
      </c>
    </row>
    <row r="167" spans="1:34">
      <c r="Q167" s="90"/>
      <c r="R167" s="90"/>
      <c r="T167" s="90"/>
      <c r="V167" s="92"/>
      <c r="W167" s="92"/>
      <c r="AA167" s="92"/>
      <c r="AC167" s="92"/>
    </row>
    <row r="168" spans="1:34" ht="17.5" thickBot="1">
      <c r="Q168" s="91"/>
      <c r="R168" s="91"/>
      <c r="T168" s="91"/>
      <c r="V168" s="93"/>
      <c r="W168" s="93"/>
      <c r="AA168" s="93"/>
      <c r="AC168" s="93"/>
    </row>
    <row r="169" spans="1:34">
      <c r="AA169" s="92" t="s">
        <v>90</v>
      </c>
    </row>
    <row r="170" spans="1:34">
      <c r="AA170" s="92"/>
    </row>
    <row r="171" spans="1:34" ht="17.5" thickBot="1">
      <c r="AA171" s="93"/>
    </row>
  </sheetData>
  <mergeCells count="1103">
    <mergeCell ref="R166:R168"/>
    <mergeCell ref="AA169:AA171"/>
    <mergeCell ref="A121:A123"/>
    <mergeCell ref="A124:A126"/>
    <mergeCell ref="A127:A129"/>
    <mergeCell ref="A112:A114"/>
    <mergeCell ref="A115:A117"/>
    <mergeCell ref="A118:A120"/>
    <mergeCell ref="K115:P115"/>
    <mergeCell ref="K10:P10"/>
    <mergeCell ref="K13:P13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03:P103"/>
    <mergeCell ref="K106:P106"/>
    <mergeCell ref="K109:P109"/>
    <mergeCell ref="K112:P112"/>
    <mergeCell ref="K91:P91"/>
    <mergeCell ref="K94:P94"/>
    <mergeCell ref="K97:P97"/>
    <mergeCell ref="K100:P100"/>
    <mergeCell ref="K85:P85"/>
    <mergeCell ref="K88:P88"/>
    <mergeCell ref="A157:A159"/>
    <mergeCell ref="A160:A162"/>
    <mergeCell ref="A148:A150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76:A78"/>
    <mergeCell ref="A79:A81"/>
    <mergeCell ref="A82:A84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51:AH153"/>
    <mergeCell ref="R154:R156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V157:V159"/>
    <mergeCell ref="W157:W159"/>
    <mergeCell ref="X157:X159"/>
    <mergeCell ref="AB157:AB159"/>
    <mergeCell ref="AC157:AC159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00:Q102"/>
    <mergeCell ref="Q103:Q105"/>
    <mergeCell ref="Q106:Q108"/>
    <mergeCell ref="Z79:Z81"/>
    <mergeCell ref="Z82:Z84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AD43:AD45"/>
    <mergeCell ref="AD46:AD48"/>
    <mergeCell ref="AD49:AD51"/>
    <mergeCell ref="AD52:AD54"/>
    <mergeCell ref="AD55:AD57"/>
    <mergeCell ref="AD58:AD60"/>
    <mergeCell ref="AC16:AC18"/>
    <mergeCell ref="AA13:AA15"/>
    <mergeCell ref="AA16:AA18"/>
    <mergeCell ref="AG10:AG12"/>
    <mergeCell ref="AG13:AG15"/>
    <mergeCell ref="AG16:AG18"/>
    <mergeCell ref="AG19:AG21"/>
    <mergeCell ref="AG22:AG24"/>
    <mergeCell ref="AG25:AG27"/>
    <mergeCell ref="AG28:AG30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163:AE165"/>
    <mergeCell ref="AF163:AF165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Y55:Y57"/>
    <mergeCell ref="Z76:Z78"/>
    <mergeCell ref="Y61:Y63"/>
    <mergeCell ref="AG4:AG6"/>
    <mergeCell ref="AG7:AG9"/>
    <mergeCell ref="Z85:Z87"/>
    <mergeCell ref="Z88:Z90"/>
    <mergeCell ref="Z91:Z93"/>
    <mergeCell ref="Z94:Z96"/>
    <mergeCell ref="Z97:Z99"/>
    <mergeCell ref="Z100:Z102"/>
    <mergeCell ref="Q166:Q168"/>
    <mergeCell ref="V166:V168"/>
    <mergeCell ref="W166:W168"/>
    <mergeCell ref="AA166:AA168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46:Z48"/>
    <mergeCell ref="Z49:Z51"/>
    <mergeCell ref="Z52:Z54"/>
    <mergeCell ref="Z55:Z57"/>
    <mergeCell ref="Z58:Z60"/>
    <mergeCell ref="AA4:AA6"/>
    <mergeCell ref="AA7:AA9"/>
    <mergeCell ref="AA10:AA12"/>
    <mergeCell ref="U10:U12"/>
    <mergeCell ref="V10:V12"/>
    <mergeCell ref="W10:W12"/>
    <mergeCell ref="X10:X12"/>
    <mergeCell ref="Q67:Q69"/>
    <mergeCell ref="Q70:Q72"/>
    <mergeCell ref="T166:T168"/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Z130:Z13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workbookViewId="0">
      <selection activeCell="O14" sqref="O14"/>
    </sheetView>
  </sheetViews>
  <sheetFormatPr defaultRowHeight="17"/>
  <cols>
    <col min="1" max="1" width="37" customWidth="1"/>
    <col min="2" max="2" width="18.08203125" customWidth="1"/>
    <col min="3" max="3" width="16.08203125" customWidth="1"/>
    <col min="4" max="4" width="10.83203125" bestFit="1" customWidth="1"/>
    <col min="5" max="5" width="15.83203125" customWidth="1"/>
    <col min="6" max="6" width="14.83203125" customWidth="1"/>
    <col min="7" max="7" width="9.33203125" style="48" customWidth="1"/>
    <col min="8" max="8" width="15.83203125" customWidth="1"/>
    <col min="9" max="9" width="9.33203125" customWidth="1"/>
    <col min="10" max="10" width="14.83203125" customWidth="1"/>
    <col min="11" max="11" width="9.33203125" style="48" customWidth="1"/>
    <col min="12" max="12" width="15.83203125" style="69" customWidth="1"/>
    <col min="13" max="13" width="9.33203125" customWidth="1"/>
    <col min="14" max="14" width="14.83203125" style="69" customWidth="1"/>
    <col min="15" max="15" width="9.33203125" style="48" customWidth="1"/>
  </cols>
  <sheetData>
    <row r="1" spans="1:15" ht="23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>
      <c r="A3" s="122"/>
      <c r="B3" s="122"/>
      <c r="C3" s="122"/>
      <c r="D3" s="122"/>
      <c r="E3" s="123" t="s">
        <v>73</v>
      </c>
      <c r="F3" s="123"/>
      <c r="G3" s="123"/>
      <c r="H3" s="123" t="s">
        <v>74</v>
      </c>
      <c r="I3" s="123"/>
      <c r="J3" s="123"/>
      <c r="K3" s="123"/>
      <c r="L3" s="123" t="s">
        <v>77</v>
      </c>
      <c r="M3" s="123"/>
      <c r="N3" s="123"/>
      <c r="O3" s="123"/>
    </row>
    <row r="4" spans="1:15" ht="34" customHeight="1">
      <c r="A4" s="33" t="s">
        <v>65</v>
      </c>
      <c r="B4" s="33" t="s">
        <v>66</v>
      </c>
      <c r="C4" s="33" t="s">
        <v>67</v>
      </c>
      <c r="D4" s="33" t="s">
        <v>68</v>
      </c>
      <c r="E4" s="33" t="s">
        <v>69</v>
      </c>
      <c r="F4" s="33" t="s">
        <v>70</v>
      </c>
      <c r="G4" s="49" t="s">
        <v>71</v>
      </c>
      <c r="H4" s="33" t="s">
        <v>69</v>
      </c>
      <c r="I4" s="43" t="s">
        <v>76</v>
      </c>
      <c r="J4" s="33" t="s">
        <v>72</v>
      </c>
      <c r="K4" s="49" t="s">
        <v>71</v>
      </c>
      <c r="L4" s="67" t="s">
        <v>69</v>
      </c>
      <c r="M4" s="43" t="s">
        <v>76</v>
      </c>
      <c r="N4" s="67" t="s">
        <v>72</v>
      </c>
      <c r="O4" s="49" t="s">
        <v>71</v>
      </c>
    </row>
    <row r="5" spans="1:15">
      <c r="A5" s="35" t="s">
        <v>63</v>
      </c>
      <c r="B5" s="50" t="s">
        <v>75</v>
      </c>
      <c r="C5" s="35" t="s">
        <v>64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 t="shared" ref="I5:I15" si="0">(H5-E5)/E5</f>
        <v>-0.37593282370394399</v>
      </c>
      <c r="J5" s="52">
        <v>2544288</v>
      </c>
      <c r="K5" s="53">
        <v>8.7999999999999995E-2</v>
      </c>
      <c r="L5" s="68">
        <v>1572974710</v>
      </c>
      <c r="M5" s="54">
        <f>(L5-H5)/H5</f>
        <v>-0.26493060235162436</v>
      </c>
      <c r="N5" s="70">
        <v>1986217</v>
      </c>
      <c r="O5" s="53">
        <v>8.1000000000000003E-2</v>
      </c>
    </row>
    <row r="6" spans="1:15">
      <c r="A6" s="35" t="s">
        <v>84</v>
      </c>
      <c r="B6" s="50" t="s">
        <v>85</v>
      </c>
      <c r="C6" s="35" t="s">
        <v>86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 t="shared" si="0"/>
        <v>-0.4101191374535334</v>
      </c>
      <c r="J6" s="52">
        <v>941920</v>
      </c>
      <c r="K6" s="53">
        <v>5.1999999999999998E-2</v>
      </c>
      <c r="L6" s="68">
        <v>258836690</v>
      </c>
      <c r="M6" s="54">
        <f>(L6-H6)/H6</f>
        <v>-0.40483715567018508</v>
      </c>
      <c r="N6" s="70">
        <v>470146</v>
      </c>
      <c r="O6" s="53">
        <v>6.0999999999999999E-2</v>
      </c>
    </row>
    <row r="7" spans="1:15">
      <c r="A7" s="35" t="s">
        <v>78</v>
      </c>
      <c r="B7" s="50" t="s">
        <v>75</v>
      </c>
      <c r="C7" s="35" t="s">
        <v>79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 t="shared" si="0"/>
        <v>-0.933705116460956</v>
      </c>
      <c r="J7" s="52">
        <v>92630</v>
      </c>
      <c r="K7" s="55">
        <v>2.5000000000000001E-2</v>
      </c>
      <c r="L7" s="68">
        <v>905700</v>
      </c>
      <c r="M7" s="54">
        <f>(L7-H7)/H7</f>
        <v>-0.95693635214719142</v>
      </c>
      <c r="N7" s="70">
        <v>3081</v>
      </c>
      <c r="O7" s="53">
        <v>3.1E-2</v>
      </c>
    </row>
    <row r="8" spans="1:15">
      <c r="A8" s="35" t="s">
        <v>91</v>
      </c>
      <c r="B8" s="50" t="s">
        <v>92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 t="shared" si="0"/>
        <v>-0.71884400980937091</v>
      </c>
      <c r="J8" s="52">
        <v>879772</v>
      </c>
      <c r="K8" s="55">
        <v>3.7999999999999999E-2</v>
      </c>
      <c r="L8" s="71" t="s">
        <v>150</v>
      </c>
      <c r="M8" s="71" t="s">
        <v>150</v>
      </c>
      <c r="N8" s="71" t="s">
        <v>150</v>
      </c>
      <c r="O8" s="71" t="s">
        <v>150</v>
      </c>
    </row>
    <row r="9" spans="1:15">
      <c r="A9" s="58" t="s">
        <v>98</v>
      </c>
      <c r="B9" s="59" t="s">
        <v>101</v>
      </c>
      <c r="C9" s="58" t="s">
        <v>103</v>
      </c>
      <c r="D9" s="51">
        <v>44097</v>
      </c>
      <c r="E9" s="60">
        <v>511528120</v>
      </c>
      <c r="F9" s="60">
        <v>1499615</v>
      </c>
      <c r="G9" s="55">
        <v>3.9E-2</v>
      </c>
      <c r="H9" s="52">
        <v>20758090</v>
      </c>
      <c r="I9" s="54">
        <f t="shared" si="0"/>
        <v>-0.95941945478969959</v>
      </c>
      <c r="J9" s="52">
        <v>51173</v>
      </c>
      <c r="K9" s="55">
        <v>4.5999999999999999E-2</v>
      </c>
      <c r="L9" s="71" t="s">
        <v>150</v>
      </c>
      <c r="M9" s="71" t="s">
        <v>150</v>
      </c>
      <c r="N9" s="71" t="s">
        <v>150</v>
      </c>
      <c r="O9" s="71" t="s">
        <v>150</v>
      </c>
    </row>
    <row r="10" spans="1:15">
      <c r="A10" s="58" t="s">
        <v>99</v>
      </c>
      <c r="B10" s="59" t="s">
        <v>100</v>
      </c>
      <c r="C10" s="35" t="s">
        <v>102</v>
      </c>
      <c r="D10" s="51">
        <v>44097</v>
      </c>
      <c r="E10" s="60">
        <v>733748060</v>
      </c>
      <c r="F10" s="60">
        <v>1137343</v>
      </c>
      <c r="G10" s="55">
        <v>7.0999999999999994E-2</v>
      </c>
      <c r="H10" s="52">
        <v>246780870</v>
      </c>
      <c r="I10" s="54">
        <f t="shared" si="0"/>
        <v>-0.66367083818933703</v>
      </c>
      <c r="J10" s="52">
        <v>254549</v>
      </c>
      <c r="K10" s="55">
        <v>0.109</v>
      </c>
      <c r="L10" s="71" t="s">
        <v>150</v>
      </c>
      <c r="M10" s="71" t="s">
        <v>150</v>
      </c>
      <c r="N10" s="71" t="s">
        <v>150</v>
      </c>
      <c r="O10" s="71" t="s">
        <v>150</v>
      </c>
    </row>
    <row r="11" spans="1:15">
      <c r="A11" s="58" t="s">
        <v>131</v>
      </c>
      <c r="B11" s="59" t="s">
        <v>133</v>
      </c>
      <c r="C11" s="58" t="s">
        <v>135</v>
      </c>
      <c r="D11" s="51">
        <v>44103</v>
      </c>
      <c r="E11" s="60">
        <v>4482497750</v>
      </c>
      <c r="F11" s="60">
        <v>2885826</v>
      </c>
      <c r="G11" s="55">
        <v>0.17599999999999999</v>
      </c>
      <c r="H11" s="52">
        <v>2311072450</v>
      </c>
      <c r="I11" s="54">
        <f t="shared" si="0"/>
        <v>-0.4844230652430333</v>
      </c>
      <c r="J11" s="52">
        <v>864949</v>
      </c>
      <c r="K11" s="55">
        <v>0.1</v>
      </c>
      <c r="L11" s="68">
        <v>1024406520</v>
      </c>
      <c r="M11" s="54">
        <f>(L11-H11)/H11</f>
        <v>-0.55673976382696266</v>
      </c>
      <c r="N11" s="68">
        <v>1599477</v>
      </c>
      <c r="O11" s="55">
        <v>7.0000000000000007E-2</v>
      </c>
    </row>
    <row r="12" spans="1:15">
      <c r="A12" s="58" t="s">
        <v>132</v>
      </c>
      <c r="B12" s="59" t="s">
        <v>134</v>
      </c>
      <c r="C12" s="58" t="s">
        <v>136</v>
      </c>
      <c r="D12" s="51">
        <v>44103</v>
      </c>
      <c r="E12" s="60">
        <v>1592436710</v>
      </c>
      <c r="F12" s="60">
        <v>1948248</v>
      </c>
      <c r="G12" s="55">
        <v>9.1999999999999998E-2</v>
      </c>
      <c r="H12" s="52">
        <v>311359830</v>
      </c>
      <c r="I12" s="54">
        <f t="shared" si="0"/>
        <v>-0.80447585260704024</v>
      </c>
      <c r="J12" s="52">
        <v>534860</v>
      </c>
      <c r="K12" s="55">
        <v>6.5000000000000002E-2</v>
      </c>
      <c r="L12" s="71" t="s">
        <v>150</v>
      </c>
      <c r="M12" s="65" t="s">
        <v>150</v>
      </c>
      <c r="N12" s="71" t="s">
        <v>150</v>
      </c>
      <c r="O12" s="72" t="s">
        <v>150</v>
      </c>
    </row>
    <row r="13" spans="1:15">
      <c r="A13" s="58" t="s">
        <v>137</v>
      </c>
      <c r="B13" s="59" t="s">
        <v>139</v>
      </c>
      <c r="C13" s="58" t="s">
        <v>138</v>
      </c>
      <c r="D13" s="51">
        <v>44103</v>
      </c>
      <c r="E13" s="60">
        <v>1154923930</v>
      </c>
      <c r="F13" s="60">
        <v>930071</v>
      </c>
      <c r="G13" s="55">
        <v>0.14099999999999999</v>
      </c>
      <c r="H13" s="52">
        <v>331438970</v>
      </c>
      <c r="I13" s="54">
        <f t="shared" si="0"/>
        <v>-0.71302095195135495</v>
      </c>
      <c r="J13" s="52">
        <v>530726</v>
      </c>
      <c r="K13" s="55">
        <v>7.0000000000000007E-2</v>
      </c>
      <c r="L13" s="68">
        <v>65185070</v>
      </c>
      <c r="M13" s="54">
        <f>(L13-H13)/H13</f>
        <v>-0.80332708009562059</v>
      </c>
      <c r="N13" s="68">
        <v>49050</v>
      </c>
      <c r="O13" s="55">
        <v>4.8000000000000001E-2</v>
      </c>
    </row>
    <row r="14" spans="1:15">
      <c r="A14" s="58" t="s">
        <v>141</v>
      </c>
      <c r="B14" s="59" t="s">
        <v>143</v>
      </c>
      <c r="C14" s="58" t="s">
        <v>142</v>
      </c>
      <c r="D14" s="51">
        <v>44111</v>
      </c>
      <c r="E14" s="60">
        <v>552517110</v>
      </c>
      <c r="F14" s="60">
        <v>1204228</v>
      </c>
      <c r="G14" s="55">
        <v>5.0999999999999997E-2</v>
      </c>
      <c r="H14" s="52">
        <v>73599200</v>
      </c>
      <c r="I14" s="54">
        <f t="shared" si="0"/>
        <v>-0.86679290348130578</v>
      </c>
      <c r="J14" s="52">
        <v>224073</v>
      </c>
      <c r="K14" s="55">
        <v>3.5000000000000003E-2</v>
      </c>
      <c r="L14" s="68">
        <v>6295100</v>
      </c>
      <c r="M14" s="54">
        <f>(L14-H14)/H14</f>
        <v>-0.9144678203023946</v>
      </c>
      <c r="N14" s="68">
        <v>10433</v>
      </c>
      <c r="O14" s="55">
        <v>6.5000000000000002E-2</v>
      </c>
    </row>
    <row r="15" spans="1:15">
      <c r="A15" s="58" t="s">
        <v>146</v>
      </c>
      <c r="B15" s="59" t="s">
        <v>147</v>
      </c>
      <c r="C15" s="58" t="s">
        <v>148</v>
      </c>
      <c r="D15" s="51">
        <v>44119</v>
      </c>
      <c r="E15" s="60">
        <v>1682348780</v>
      </c>
      <c r="F15" s="60">
        <v>2187398</v>
      </c>
      <c r="G15" s="55">
        <v>8.3000000000000004E-2</v>
      </c>
      <c r="H15" s="52">
        <v>495299740</v>
      </c>
      <c r="I15" s="66">
        <f t="shared" si="0"/>
        <v>-0.70559033543567584</v>
      </c>
      <c r="J15" s="52">
        <v>655312</v>
      </c>
      <c r="K15" s="55">
        <v>8.3000000000000004E-2</v>
      </c>
      <c r="L15" s="68"/>
      <c r="M15" s="35"/>
      <c r="N15" s="68"/>
      <c r="O15" s="55"/>
    </row>
    <row r="16" spans="1:15">
      <c r="A16" s="58" t="s">
        <v>151</v>
      </c>
      <c r="B16" s="59" t="s">
        <v>152</v>
      </c>
      <c r="C16" s="58" t="s">
        <v>153</v>
      </c>
      <c r="D16" s="51">
        <v>44119</v>
      </c>
      <c r="E16" s="60">
        <v>69086040</v>
      </c>
      <c r="F16" s="60">
        <v>307401</v>
      </c>
      <c r="G16" s="55">
        <v>2.5999999999999999E-2</v>
      </c>
      <c r="H16" s="52">
        <v>3982340</v>
      </c>
      <c r="I16" s="66">
        <f t="shared" ref="I16:I18" si="1">(H16-E16)/E16</f>
        <v>-0.94235680609280836</v>
      </c>
      <c r="J16" s="52">
        <v>18401</v>
      </c>
      <c r="K16" s="55">
        <v>2.8000000000000001E-2</v>
      </c>
      <c r="L16" s="68"/>
      <c r="M16" s="35"/>
      <c r="N16" s="68"/>
      <c r="O16" s="55"/>
    </row>
    <row r="17" spans="1:15">
      <c r="A17" s="58" t="s">
        <v>172</v>
      </c>
      <c r="B17" s="59" t="s">
        <v>174</v>
      </c>
      <c r="C17" s="58" t="s">
        <v>175</v>
      </c>
      <c r="D17" s="51">
        <v>44125</v>
      </c>
      <c r="E17" s="60">
        <v>2412093170</v>
      </c>
      <c r="F17" s="60">
        <v>3169920</v>
      </c>
      <c r="G17" s="55">
        <v>8.4000000000000005E-2</v>
      </c>
      <c r="H17" s="35"/>
      <c r="I17" s="66">
        <f t="shared" si="1"/>
        <v>-1</v>
      </c>
      <c r="J17" s="35"/>
      <c r="K17" s="55"/>
      <c r="L17" s="68"/>
      <c r="M17" s="35"/>
      <c r="N17" s="68"/>
      <c r="O17" s="55"/>
    </row>
    <row r="18" spans="1:15">
      <c r="A18" s="58" t="s">
        <v>173</v>
      </c>
      <c r="B18" s="59" t="s">
        <v>177</v>
      </c>
      <c r="C18" s="58" t="s">
        <v>176</v>
      </c>
      <c r="D18" s="51">
        <v>44126</v>
      </c>
      <c r="E18" s="60">
        <v>537903500</v>
      </c>
      <c r="F18" s="60">
        <v>844871</v>
      </c>
      <c r="G18" s="55">
        <v>6.8000000000000005E-2</v>
      </c>
      <c r="H18" s="35"/>
      <c r="I18" s="66">
        <f t="shared" si="1"/>
        <v>-1</v>
      </c>
      <c r="J18" s="35"/>
      <c r="K18" s="55"/>
      <c r="L18" s="68"/>
      <c r="M18" s="35"/>
      <c r="N18" s="68"/>
      <c r="O18" s="55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17" sqref="B17"/>
    </sheetView>
  </sheetViews>
  <sheetFormatPr defaultRowHeight="17"/>
  <cols>
    <col min="1" max="2" width="19.5" customWidth="1"/>
    <col min="3" max="3" width="19.5" style="56" customWidth="1"/>
    <col min="4" max="7" width="19.5" customWidth="1"/>
    <col min="8" max="8" width="24.9140625" customWidth="1"/>
  </cols>
  <sheetData>
    <row r="1" spans="1:7">
      <c r="A1" s="126" t="s">
        <v>125</v>
      </c>
      <c r="B1" s="126"/>
      <c r="C1" s="126"/>
      <c r="D1" s="126"/>
      <c r="E1" s="126"/>
      <c r="F1" s="126"/>
      <c r="G1" s="126"/>
    </row>
    <row r="2" spans="1:7">
      <c r="G2" s="61" t="s">
        <v>112</v>
      </c>
    </row>
    <row r="3" spans="1:7">
      <c r="A3" s="57" t="s">
        <v>88</v>
      </c>
      <c r="B3" s="57" t="s">
        <v>115</v>
      </c>
      <c r="C3" s="28" t="s">
        <v>104</v>
      </c>
      <c r="D3" s="57" t="s">
        <v>113</v>
      </c>
      <c r="E3" s="57" t="s">
        <v>110</v>
      </c>
      <c r="F3" s="57" t="s">
        <v>111</v>
      </c>
      <c r="G3" s="57" t="s">
        <v>114</v>
      </c>
    </row>
    <row r="4" spans="1:7">
      <c r="A4" s="64">
        <v>2500000</v>
      </c>
      <c r="B4" s="64">
        <v>9000</v>
      </c>
      <c r="C4" s="64">
        <f>(A4*B4)*87%/2</f>
        <v>9787500000</v>
      </c>
      <c r="D4" s="64">
        <f>G4*30%</f>
        <v>2258653846.1538463</v>
      </c>
      <c r="E4" s="64">
        <f>C4*10%</f>
        <v>978750000</v>
      </c>
      <c r="F4" s="64">
        <f>2%*G4</f>
        <v>150576923.0769231</v>
      </c>
      <c r="G4" s="64">
        <f>C4*100/130</f>
        <v>7528846153.8461542</v>
      </c>
    </row>
    <row r="5" spans="1:7">
      <c r="A5" s="122" t="s">
        <v>108</v>
      </c>
      <c r="B5" s="122"/>
      <c r="C5" s="122"/>
      <c r="D5" s="57" t="s">
        <v>127</v>
      </c>
      <c r="E5" s="63">
        <f>D4+G4</f>
        <v>9787500000</v>
      </c>
      <c r="F5" s="57"/>
      <c r="G5" s="63"/>
    </row>
    <row r="6" spans="1:7">
      <c r="A6" s="122"/>
      <c r="B6" s="122"/>
      <c r="C6" s="122"/>
      <c r="D6" s="57" t="s">
        <v>109</v>
      </c>
      <c r="E6" s="28" t="str">
        <f>IF(C4=E5, "TRUE", "FALSE")</f>
        <v>TRUE</v>
      </c>
      <c r="F6" s="57"/>
      <c r="G6" s="28"/>
    </row>
    <row r="7" spans="1:7">
      <c r="A7" t="s">
        <v>105</v>
      </c>
    </row>
    <row r="8" spans="1:7">
      <c r="A8" t="s">
        <v>116</v>
      </c>
    </row>
    <row r="9" spans="1:7">
      <c r="A9" t="s">
        <v>117</v>
      </c>
    </row>
    <row r="10" spans="1:7">
      <c r="A10" t="s">
        <v>106</v>
      </c>
    </row>
    <row r="11" spans="1:7">
      <c r="A11" t="s">
        <v>107</v>
      </c>
    </row>
    <row r="13" spans="1:7">
      <c r="A13" s="126" t="s">
        <v>126</v>
      </c>
      <c r="B13" s="126"/>
      <c r="C13" s="126"/>
      <c r="D13" s="126"/>
      <c r="E13" s="62"/>
      <c r="F13" s="62"/>
      <c r="G13" s="62"/>
    </row>
    <row r="14" spans="1:7">
      <c r="D14" s="61" t="s">
        <v>118</v>
      </c>
      <c r="G14" s="61"/>
    </row>
    <row r="15" spans="1:7">
      <c r="D15" s="61" t="s">
        <v>128</v>
      </c>
      <c r="G15" s="61"/>
    </row>
    <row r="16" spans="1:7">
      <c r="D16" s="61" t="s">
        <v>112</v>
      </c>
    </row>
    <row r="17" spans="1:4">
      <c r="A17" s="57" t="s">
        <v>119</v>
      </c>
      <c r="B17" s="57" t="s">
        <v>120</v>
      </c>
      <c r="C17" s="28" t="s">
        <v>129</v>
      </c>
      <c r="D17" s="57" t="s">
        <v>121</v>
      </c>
    </row>
    <row r="18" spans="1:4">
      <c r="A18" s="35"/>
      <c r="B18" s="63">
        <v>9787500000</v>
      </c>
      <c r="C18" s="63">
        <f>10%*B18</f>
        <v>978750000</v>
      </c>
      <c r="D18" s="63">
        <f>B18-C18</f>
        <v>8808750000</v>
      </c>
    </row>
    <row r="19" spans="1:4">
      <c r="A19" s="127"/>
      <c r="B19" s="127"/>
      <c r="C19" s="28" t="s">
        <v>130</v>
      </c>
      <c r="D19" s="57" t="s">
        <v>121</v>
      </c>
    </row>
    <row r="20" spans="1:4">
      <c r="A20" s="128"/>
      <c r="B20" s="128"/>
      <c r="C20" s="63">
        <v>150576923</v>
      </c>
      <c r="D20" s="63">
        <f>D18-C20</f>
        <v>8658173077</v>
      </c>
    </row>
    <row r="21" spans="1:4">
      <c r="A21" s="128"/>
      <c r="B21" s="128"/>
      <c r="C21" s="28" t="s">
        <v>113</v>
      </c>
      <c r="D21" s="57" t="s">
        <v>122</v>
      </c>
    </row>
    <row r="22" spans="1:4">
      <c r="A22" s="128"/>
      <c r="B22" s="128"/>
      <c r="C22" s="63">
        <v>2258653846</v>
      </c>
      <c r="D22" s="63">
        <f>D20-C22</f>
        <v>6399519231</v>
      </c>
    </row>
    <row r="23" spans="1:4">
      <c r="A23" s="128"/>
      <c r="B23" s="128"/>
      <c r="C23" s="28" t="s">
        <v>123</v>
      </c>
      <c r="D23" s="35">
        <f>40%*D22</f>
        <v>2559807692.4000001</v>
      </c>
    </row>
    <row r="24" spans="1:4">
      <c r="A24" s="129"/>
      <c r="B24" s="129"/>
      <c r="C24" s="28" t="s">
        <v>124</v>
      </c>
      <c r="D24" s="63">
        <f>D22-D23</f>
        <v>3839711538.5999999</v>
      </c>
    </row>
  </sheetData>
  <mergeCells count="5">
    <mergeCell ref="A5:C6"/>
    <mergeCell ref="A1:G1"/>
    <mergeCell ref="A13:D13"/>
    <mergeCell ref="B19:B24"/>
    <mergeCell ref="A19:A2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양식</vt:lpstr>
      <vt:lpstr>2019</vt:lpstr>
      <vt:lpstr>2020</vt:lpstr>
      <vt:lpstr>2020-작품별</vt:lpstr>
      <vt:lpstr>정산 계산용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S9</cp:lastModifiedBy>
  <dcterms:created xsi:type="dcterms:W3CDTF">2020-07-26T13:50:53Z</dcterms:created>
  <dcterms:modified xsi:type="dcterms:W3CDTF">2020-10-26T03:02:11Z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C:\Users\S9\Documents\여정민_재취업\콘텐츠 유통\연도별 박스오피스 집계(2019~).xlsx</vt:lpwstr>
  </property>
</Properties>
</file>