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30" windowWidth="8960" windowHeight="7910" activeTab="7"/>
  </bookViews>
  <sheets>
    <sheet name="sample_Code" sheetId="1" r:id="rId1"/>
    <sheet name="주간 total" sheetId="2" r:id="rId2"/>
    <sheet name="월" sheetId="3" r:id="rId3"/>
    <sheet name="화" sheetId="4" r:id="rId4"/>
    <sheet name="수" sheetId="5" r:id="rId5"/>
    <sheet name="목" sheetId="6" r:id="rId6"/>
    <sheet name="금" sheetId="7" r:id="rId7"/>
    <sheet name="sample_day" sheetId="8" r:id="rId8"/>
  </sheets>
  <definedNames/>
  <calcPr fullCalcOnLoad="1"/>
</workbook>
</file>

<file path=xl/sharedStrings.xml><?xml version="1.0" encoding="utf-8"?>
<sst xmlns="http://schemas.openxmlformats.org/spreadsheetml/2006/main" count="667" uniqueCount="189">
  <si>
    <t>소요시간</t>
  </si>
  <si>
    <t>코딩</t>
  </si>
  <si>
    <t>세부내용</t>
  </si>
  <si>
    <t>시각</t>
  </si>
  <si>
    <t>F-2</t>
  </si>
  <si>
    <t>NA</t>
  </si>
  <si>
    <t>업무</t>
  </si>
  <si>
    <t>세부업무</t>
  </si>
  <si>
    <t>기도</t>
  </si>
  <si>
    <t>자기계발</t>
  </si>
  <si>
    <t>사색</t>
  </si>
  <si>
    <t>독서</t>
  </si>
  <si>
    <t>운동</t>
  </si>
  <si>
    <t>학습</t>
  </si>
  <si>
    <t>회사업무</t>
  </si>
  <si>
    <t>메일 체크 및 파일 정리</t>
  </si>
  <si>
    <t>결과물 창출</t>
  </si>
  <si>
    <t>Solo Idea Generation</t>
  </si>
  <si>
    <t>휴식</t>
  </si>
  <si>
    <t>대인관계</t>
  </si>
  <si>
    <t>대면 대화</t>
  </si>
  <si>
    <t>메신저</t>
  </si>
  <si>
    <t>Routine</t>
  </si>
  <si>
    <t>식사</t>
  </si>
  <si>
    <t>세면 및 준비</t>
  </si>
  <si>
    <t>출퇴근</t>
  </si>
  <si>
    <t>A-1</t>
  </si>
  <si>
    <t>A-2</t>
  </si>
  <si>
    <t>B-1</t>
  </si>
  <si>
    <t>B-2</t>
  </si>
  <si>
    <t>B-3</t>
  </si>
  <si>
    <t>B-4</t>
  </si>
  <si>
    <t>C-1</t>
  </si>
  <si>
    <t>C-2</t>
  </si>
  <si>
    <t>C-3</t>
  </si>
  <si>
    <t>C-4</t>
  </si>
  <si>
    <t>E-1</t>
  </si>
  <si>
    <t>E-2</t>
  </si>
  <si>
    <t>E-3</t>
  </si>
  <si>
    <t>F-1</t>
  </si>
  <si>
    <t>F-3</t>
  </si>
  <si>
    <t>Total Time</t>
  </si>
  <si>
    <t>세부업무</t>
  </si>
  <si>
    <t>기도</t>
  </si>
  <si>
    <t>자기계발</t>
  </si>
  <si>
    <t>사색</t>
  </si>
  <si>
    <t>독서</t>
  </si>
  <si>
    <t>운동</t>
  </si>
  <si>
    <t>학습</t>
  </si>
  <si>
    <t>회사업무</t>
  </si>
  <si>
    <t>메일 체크 및 파일 정리</t>
  </si>
  <si>
    <t>결과물 창출</t>
  </si>
  <si>
    <t>휴식</t>
  </si>
  <si>
    <t>대인관계</t>
  </si>
  <si>
    <t>대면 대화</t>
  </si>
  <si>
    <t>전화 통화</t>
  </si>
  <si>
    <t>메신저</t>
  </si>
  <si>
    <t>식사</t>
  </si>
  <si>
    <t>세면 및 준비</t>
  </si>
  <si>
    <t>출퇴근</t>
  </si>
  <si>
    <t>세면 및 준비</t>
  </si>
  <si>
    <t>출퇴근</t>
  </si>
  <si>
    <t>독서</t>
  </si>
  <si>
    <t>메일 체크 및 파일 정리</t>
  </si>
  <si>
    <t>사색</t>
  </si>
  <si>
    <t>정종찬 Time Table 작성</t>
  </si>
  <si>
    <t>업무 의사소통</t>
  </si>
  <si>
    <t>업무 의사소통</t>
  </si>
  <si>
    <t>백만불짜리 습관</t>
  </si>
  <si>
    <t>민성호의 목표 그 성취의 기술 tape</t>
  </si>
  <si>
    <t>복장통일, 대리점사장님이 약간 소극적?</t>
  </si>
  <si>
    <t>화장실</t>
  </si>
  <si>
    <t>결과물 창출</t>
  </si>
  <si>
    <t>6월 거래명세표 입력 (제일상사)</t>
  </si>
  <si>
    <t>Solo Idea Generation</t>
  </si>
  <si>
    <t>거래명세표 입력 어떻게 하지?</t>
  </si>
  <si>
    <t>식사</t>
  </si>
  <si>
    <t>백반</t>
  </si>
  <si>
    <t>갈매초등학교 산책</t>
  </si>
  <si>
    <t>업무 의사소통</t>
  </si>
  <si>
    <t>운동</t>
  </si>
  <si>
    <t>기상시간</t>
  </si>
  <si>
    <t>업무</t>
  </si>
  <si>
    <t>세부업무</t>
  </si>
  <si>
    <t>기도</t>
  </si>
  <si>
    <t>자기계발</t>
  </si>
  <si>
    <t>사색</t>
  </si>
  <si>
    <t>독서</t>
  </si>
  <si>
    <t>운동</t>
  </si>
  <si>
    <t>학습</t>
  </si>
  <si>
    <t>회사업무</t>
  </si>
  <si>
    <t>업무 의사소통</t>
  </si>
  <si>
    <t>메일 체크 및 파일 정리</t>
  </si>
  <si>
    <t>결과물 창출</t>
  </si>
  <si>
    <t>휴식</t>
  </si>
  <si>
    <t>대인관계</t>
  </si>
  <si>
    <t>대면 대화</t>
  </si>
  <si>
    <t>메신저</t>
  </si>
  <si>
    <t>Routine</t>
  </si>
  <si>
    <t>식사</t>
  </si>
  <si>
    <t>세면 및 준비</t>
  </si>
  <si>
    <t>출퇴근</t>
  </si>
  <si>
    <t>시각</t>
  </si>
  <si>
    <t>소요시간</t>
  </si>
  <si>
    <t>코딩</t>
  </si>
  <si>
    <t>세부내용</t>
  </si>
  <si>
    <t>NA</t>
  </si>
  <si>
    <t>월</t>
  </si>
  <si>
    <t>화</t>
  </si>
  <si>
    <t>일</t>
  </si>
  <si>
    <t>수</t>
  </si>
  <si>
    <t>목</t>
  </si>
  <si>
    <t>금</t>
  </si>
  <si>
    <t>토</t>
  </si>
  <si>
    <t>정종찬 Time Table 엑셀 정리</t>
  </si>
  <si>
    <t>메신저</t>
  </si>
  <si>
    <t>YY</t>
  </si>
  <si>
    <t>졸음</t>
  </si>
  <si>
    <t>양치</t>
  </si>
  <si>
    <t>활동시간</t>
  </si>
  <si>
    <t>수면시간</t>
  </si>
  <si>
    <t>현황게시판 PPT화</t>
  </si>
  <si>
    <t>기타</t>
  </si>
  <si>
    <t>기타</t>
  </si>
  <si>
    <t>G</t>
  </si>
  <si>
    <t>인터넷뱅킹 및 카드확인</t>
  </si>
  <si>
    <t>기타</t>
  </si>
  <si>
    <t>하부점 등급 구분</t>
  </si>
  <si>
    <t>일과 Total</t>
  </si>
  <si>
    <t>Time table 엑셀 정리</t>
  </si>
  <si>
    <t>프린트할 용도(하부점 등급, 현황 게시판)</t>
  </si>
  <si>
    <t>프린트 확인</t>
  </si>
  <si>
    <t>하부점 등급 구분 고민</t>
  </si>
  <si>
    <t>간식</t>
  </si>
  <si>
    <t>하부점별 매출 입력</t>
  </si>
  <si>
    <t>순회코스 내용 정리</t>
  </si>
  <si>
    <t>장기욱, 정희석, 지병흔</t>
  </si>
  <si>
    <t>성과분석</t>
  </si>
  <si>
    <t>저녁</t>
  </si>
  <si>
    <t>오과장님 결과물 메일 체크</t>
  </si>
  <si>
    <t>1일 보고 메일</t>
  </si>
  <si>
    <t>Killing Time… ㅜㅜ</t>
  </si>
  <si>
    <t>개인 정비 및 정리</t>
  </si>
  <si>
    <t>D-1</t>
  </si>
  <si>
    <t>D-2</t>
  </si>
  <si>
    <t>D-3</t>
  </si>
  <si>
    <t>D-4</t>
  </si>
  <si>
    <t>전화 통화 및 문자</t>
  </si>
  <si>
    <t>전화 통화 및 문자</t>
  </si>
  <si>
    <t>전화 통화 및 문자</t>
  </si>
  <si>
    <t>매경 기사</t>
  </si>
  <si>
    <t>친구 통화</t>
  </si>
  <si>
    <t>인터넷 서핑</t>
  </si>
  <si>
    <t>전화 통화 및 문자</t>
  </si>
  <si>
    <t>인터넷 서핑</t>
  </si>
  <si>
    <t>주전부리 &amp; 공상</t>
  </si>
  <si>
    <t>충전(낮잠 등)</t>
  </si>
  <si>
    <t>명상</t>
  </si>
  <si>
    <t>Idea Generation</t>
  </si>
  <si>
    <t>종교서적</t>
  </si>
  <si>
    <t>명상</t>
  </si>
  <si>
    <t>종교서적</t>
  </si>
  <si>
    <t>Idea Generation</t>
  </si>
  <si>
    <t>명상</t>
  </si>
  <si>
    <t>명상</t>
  </si>
  <si>
    <t>명상</t>
  </si>
  <si>
    <t>종교서적</t>
  </si>
  <si>
    <t>종교서적</t>
  </si>
  <si>
    <t>Idea Generation</t>
  </si>
  <si>
    <t>Idea Generation</t>
  </si>
  <si>
    <t>Idea Generation</t>
  </si>
  <si>
    <t>독서 tape</t>
  </si>
  <si>
    <t>피터드러커의 자기경영노트</t>
  </si>
  <si>
    <t>필자 Time Table 작성</t>
  </si>
  <si>
    <t>휴식</t>
  </si>
  <si>
    <t>백반</t>
  </si>
  <si>
    <t>OO초등학교 산책</t>
  </si>
  <si>
    <t>필자 Time Table 엑셀 정리</t>
  </si>
  <si>
    <t>졸음</t>
  </si>
  <si>
    <t>프린트 확인</t>
  </si>
  <si>
    <t>Time table 엑셀 정리</t>
  </si>
  <si>
    <t>간식</t>
  </si>
  <si>
    <t>하부점별 매출 입력</t>
  </si>
  <si>
    <t>장OO, 정OO, 지OO</t>
  </si>
  <si>
    <t>1일 보고 메일</t>
  </si>
  <si>
    <t>친구 통화</t>
  </si>
  <si>
    <t>활동</t>
  </si>
  <si>
    <t>명상</t>
  </si>
  <si>
    <t>종교서적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</si>
</sst>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F400]h:mm:ss\ AM/PM"/>
    <numFmt numFmtId="178" formatCode="h:mm;@"/>
  </numFmts>
  <fonts count="4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2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0" tint="-0.1499900072813034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0" fontId="3" fillId="34" borderId="14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20" fontId="5" fillId="34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6" fontId="3" fillId="34" borderId="14" xfId="0" applyNumberFormat="1" applyFont="1" applyFill="1" applyBorder="1" applyAlignment="1">
      <alignment vertical="center"/>
    </xf>
    <xf numFmtId="22" fontId="4" fillId="0" borderId="0" xfId="0" applyNumberFormat="1" applyFont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6" xfId="0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A2" sqref="A2"/>
    </sheetView>
  </sheetViews>
  <sheetFormatPr defaultColWidth="8.88671875" defaultRowHeight="13.5"/>
  <cols>
    <col min="2" max="2" width="31.88671875" style="0" customWidth="1"/>
    <col min="3" max="3" width="14.5546875" style="0" customWidth="1"/>
  </cols>
  <sheetData>
    <row r="1" spans="1:3" ht="13.5">
      <c r="A1" s="1" t="s">
        <v>186</v>
      </c>
      <c r="B1" s="1" t="s">
        <v>7</v>
      </c>
      <c r="C1" s="1" t="s">
        <v>1</v>
      </c>
    </row>
    <row r="2" spans="1:3" ht="13.5">
      <c r="A2" t="s">
        <v>157</v>
      </c>
      <c r="B2" t="s">
        <v>8</v>
      </c>
      <c r="C2" t="s">
        <v>26</v>
      </c>
    </row>
    <row r="3" spans="2:3" ht="13.5">
      <c r="B3" t="s">
        <v>159</v>
      </c>
      <c r="C3" t="s">
        <v>27</v>
      </c>
    </row>
    <row r="4" spans="1:3" ht="13.5">
      <c r="A4" t="s">
        <v>9</v>
      </c>
      <c r="B4" t="s">
        <v>10</v>
      </c>
      <c r="C4" t="s">
        <v>28</v>
      </c>
    </row>
    <row r="5" spans="2:3" ht="13.5">
      <c r="B5" t="s">
        <v>11</v>
      </c>
      <c r="C5" t="s">
        <v>29</v>
      </c>
    </row>
    <row r="6" spans="2:3" ht="13.5">
      <c r="B6" t="s">
        <v>12</v>
      </c>
      <c r="C6" t="s">
        <v>30</v>
      </c>
    </row>
    <row r="7" spans="2:3" ht="13.5">
      <c r="B7" t="s">
        <v>13</v>
      </c>
      <c r="C7" t="s">
        <v>31</v>
      </c>
    </row>
    <row r="8" spans="1:3" ht="13.5">
      <c r="A8" t="s">
        <v>14</v>
      </c>
      <c r="B8" t="s">
        <v>67</v>
      </c>
      <c r="C8" t="s">
        <v>32</v>
      </c>
    </row>
    <row r="9" spans="2:3" ht="13.5">
      <c r="B9" t="s">
        <v>15</v>
      </c>
      <c r="C9" t="s">
        <v>33</v>
      </c>
    </row>
    <row r="10" spans="2:3" ht="13.5">
      <c r="B10" t="s">
        <v>16</v>
      </c>
      <c r="C10" t="s">
        <v>34</v>
      </c>
    </row>
    <row r="11" spans="2:3" ht="13.5">
      <c r="B11" t="s">
        <v>158</v>
      </c>
      <c r="C11" t="s">
        <v>35</v>
      </c>
    </row>
    <row r="12" spans="1:3" ht="13.5">
      <c r="A12" t="s">
        <v>18</v>
      </c>
      <c r="B12" t="s">
        <v>142</v>
      </c>
      <c r="C12" t="s">
        <v>143</v>
      </c>
    </row>
    <row r="13" spans="2:3" ht="13.5">
      <c r="B13" t="s">
        <v>156</v>
      </c>
      <c r="C13" t="s">
        <v>144</v>
      </c>
    </row>
    <row r="14" spans="2:3" ht="13.5">
      <c r="B14" t="s">
        <v>152</v>
      </c>
      <c r="C14" t="s">
        <v>145</v>
      </c>
    </row>
    <row r="15" spans="2:3" ht="13.5">
      <c r="B15" t="s">
        <v>155</v>
      </c>
      <c r="C15" t="s">
        <v>146</v>
      </c>
    </row>
    <row r="16" spans="1:3" ht="13.5">
      <c r="A16" t="s">
        <v>19</v>
      </c>
      <c r="B16" t="s">
        <v>20</v>
      </c>
      <c r="C16" t="s">
        <v>36</v>
      </c>
    </row>
    <row r="17" spans="2:3" ht="13.5">
      <c r="B17" t="s">
        <v>149</v>
      </c>
      <c r="C17" t="s">
        <v>37</v>
      </c>
    </row>
    <row r="18" spans="2:3" ht="13.5">
      <c r="B18" t="s">
        <v>21</v>
      </c>
      <c r="C18" t="s">
        <v>38</v>
      </c>
    </row>
    <row r="19" spans="1:3" ht="13.5">
      <c r="A19" t="s">
        <v>22</v>
      </c>
      <c r="B19" t="s">
        <v>23</v>
      </c>
      <c r="C19" t="s">
        <v>39</v>
      </c>
    </row>
    <row r="20" spans="2:3" ht="13.5">
      <c r="B20" t="s">
        <v>24</v>
      </c>
      <c r="C20" t="s">
        <v>4</v>
      </c>
    </row>
    <row r="21" spans="2:3" ht="13.5">
      <c r="B21" t="s">
        <v>25</v>
      </c>
      <c r="C21" t="s">
        <v>40</v>
      </c>
    </row>
    <row r="22" spans="1:3" ht="13.5">
      <c r="A22" t="s">
        <v>123</v>
      </c>
      <c r="B22" t="s">
        <v>123</v>
      </c>
      <c r="C22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xSplit="3" ySplit="23" topLeftCell="D24" activePane="bottomRight" state="frozen"/>
      <selection pane="topLeft" activeCell="A1" sqref="A1"/>
      <selection pane="topRight" activeCell="D1" sqref="D1"/>
      <selection pane="bottomLeft" activeCell="A23" sqref="A23"/>
      <selection pane="bottomRight" activeCell="H24" sqref="H24"/>
    </sheetView>
  </sheetViews>
  <sheetFormatPr defaultColWidth="8.88671875" defaultRowHeight="13.5"/>
  <cols>
    <col min="2" max="2" width="12.21484375" style="0" customWidth="1"/>
    <col min="3" max="3" width="18.10546875" style="0" customWidth="1"/>
    <col min="4" max="4" width="7.5546875" style="0" customWidth="1"/>
    <col min="5" max="5" width="7.99609375" style="0" customWidth="1"/>
    <col min="6" max="6" width="8.21484375" style="0" customWidth="1"/>
    <col min="7" max="7" width="8.3359375" style="0" customWidth="1"/>
    <col min="8" max="8" width="8.4453125" style="0" customWidth="1"/>
    <col min="9" max="9" width="8.3359375" style="0" customWidth="1"/>
    <col min="10" max="10" width="7.88671875" style="0" customWidth="1"/>
  </cols>
  <sheetData>
    <row r="1" spans="1:10" ht="13.5">
      <c r="A1" s="2"/>
      <c r="B1" s="3" t="s">
        <v>186</v>
      </c>
      <c r="C1" s="3" t="s">
        <v>83</v>
      </c>
      <c r="D1" s="12" t="s">
        <v>109</v>
      </c>
      <c r="E1" s="12" t="s">
        <v>107</v>
      </c>
      <c r="F1" s="12" t="s">
        <v>108</v>
      </c>
      <c r="G1" s="12" t="s">
        <v>110</v>
      </c>
      <c r="H1" s="12" t="s">
        <v>111</v>
      </c>
      <c r="I1" s="12" t="s">
        <v>112</v>
      </c>
      <c r="J1" s="12" t="s">
        <v>113</v>
      </c>
    </row>
    <row r="2" spans="2:10" s="6" customFormat="1" ht="12">
      <c r="B2" s="6" t="s">
        <v>187</v>
      </c>
      <c r="C2" s="6" t="s">
        <v>84</v>
      </c>
      <c r="D2" s="28"/>
      <c r="E2" s="38">
        <f>월!D2</f>
        <v>0</v>
      </c>
      <c r="F2" s="38">
        <f>화!D2</f>
        <v>0</v>
      </c>
      <c r="G2" s="38">
        <f>수!D2</f>
        <v>0</v>
      </c>
      <c r="H2" s="38">
        <f>목!D2</f>
        <v>0</v>
      </c>
      <c r="I2" s="38">
        <f>금!D2</f>
        <v>0</v>
      </c>
      <c r="J2" s="33"/>
    </row>
    <row r="3" spans="1:10" s="6" customFormat="1" ht="12">
      <c r="A3" s="7"/>
      <c r="B3" s="7"/>
      <c r="C3" s="7" t="s">
        <v>188</v>
      </c>
      <c r="D3" s="29"/>
      <c r="E3" s="38">
        <f>월!D3</f>
        <v>0</v>
      </c>
      <c r="F3" s="38">
        <f>화!D3</f>
        <v>0</v>
      </c>
      <c r="G3" s="38">
        <f>수!D3</f>
        <v>0</v>
      </c>
      <c r="H3" s="38">
        <f>목!D3</f>
        <v>0</v>
      </c>
      <c r="I3" s="38">
        <f>금!D3</f>
        <v>0</v>
      </c>
      <c r="J3" s="34"/>
    </row>
    <row r="4" spans="2:10" s="6" customFormat="1" ht="12">
      <c r="B4" s="6" t="s">
        <v>85</v>
      </c>
      <c r="C4" s="6" t="s">
        <v>86</v>
      </c>
      <c r="D4" s="30"/>
      <c r="E4" s="38">
        <f>월!D4</f>
        <v>0.07638888888888884</v>
      </c>
      <c r="F4" s="38">
        <f>화!D4</f>
        <v>0</v>
      </c>
      <c r="G4" s="38">
        <f>수!D4</f>
        <v>0</v>
      </c>
      <c r="H4" s="38">
        <f>목!D4</f>
        <v>0</v>
      </c>
      <c r="I4" s="38">
        <f>금!D4</f>
        <v>0</v>
      </c>
      <c r="J4" s="35"/>
    </row>
    <row r="5" spans="3:10" s="6" customFormat="1" ht="12">
      <c r="C5" s="6" t="s">
        <v>87</v>
      </c>
      <c r="D5" s="31"/>
      <c r="E5" s="38">
        <f>월!D5</f>
        <v>0.02986111111111106</v>
      </c>
      <c r="F5" s="38">
        <f>화!D5</f>
        <v>0</v>
      </c>
      <c r="G5" s="38">
        <f>수!D5</f>
        <v>0</v>
      </c>
      <c r="H5" s="38">
        <f>목!D5</f>
        <v>0</v>
      </c>
      <c r="I5" s="38">
        <f>금!D5</f>
        <v>0</v>
      </c>
      <c r="J5" s="36"/>
    </row>
    <row r="6" spans="3:10" s="6" customFormat="1" ht="12">
      <c r="C6" s="6" t="s">
        <v>88</v>
      </c>
      <c r="D6" s="31"/>
      <c r="E6" s="38">
        <f>월!D6</f>
        <v>0.022222222222222254</v>
      </c>
      <c r="F6" s="38">
        <f>화!D6</f>
        <v>0</v>
      </c>
      <c r="G6" s="38">
        <f>수!D6</f>
        <v>0</v>
      </c>
      <c r="H6" s="38">
        <f>목!D6</f>
        <v>0</v>
      </c>
      <c r="I6" s="38">
        <f>금!D6</f>
        <v>0</v>
      </c>
      <c r="J6" s="36"/>
    </row>
    <row r="7" spans="1:10" s="6" customFormat="1" ht="12">
      <c r="A7" s="7"/>
      <c r="B7" s="7"/>
      <c r="C7" s="7" t="s">
        <v>89</v>
      </c>
      <c r="D7" s="32"/>
      <c r="E7" s="38">
        <f>월!D7</f>
        <v>0</v>
      </c>
      <c r="F7" s="38">
        <f>화!D7</f>
        <v>0</v>
      </c>
      <c r="G7" s="38">
        <f>수!D7</f>
        <v>0</v>
      </c>
      <c r="H7" s="38">
        <f>목!D7</f>
        <v>0</v>
      </c>
      <c r="I7" s="38">
        <f>금!D7</f>
        <v>0</v>
      </c>
      <c r="J7" s="37"/>
    </row>
    <row r="8" spans="2:10" s="6" customFormat="1" ht="12">
      <c r="B8" s="6" t="s">
        <v>90</v>
      </c>
      <c r="C8" s="6" t="s">
        <v>91</v>
      </c>
      <c r="D8" s="28"/>
      <c r="E8" s="38">
        <f>월!D8</f>
        <v>0.13333333333333303</v>
      </c>
      <c r="F8" s="38">
        <f>화!D8</f>
        <v>0</v>
      </c>
      <c r="G8" s="38">
        <f>수!D8</f>
        <v>0</v>
      </c>
      <c r="H8" s="38">
        <f>목!D8</f>
        <v>0</v>
      </c>
      <c r="I8" s="38">
        <f>금!D8</f>
        <v>0</v>
      </c>
      <c r="J8" s="33"/>
    </row>
    <row r="9" spans="3:10" s="6" customFormat="1" ht="12">
      <c r="C9" s="6" t="s">
        <v>92</v>
      </c>
      <c r="D9" s="31"/>
      <c r="E9" s="38">
        <f>월!D9</f>
        <v>0.03958333333333319</v>
      </c>
      <c r="F9" s="38">
        <f>화!D9</f>
        <v>0</v>
      </c>
      <c r="G9" s="38">
        <f>수!D9</f>
        <v>0</v>
      </c>
      <c r="H9" s="38">
        <f>목!D9</f>
        <v>0</v>
      </c>
      <c r="I9" s="38">
        <f>금!D9</f>
        <v>0</v>
      </c>
      <c r="J9" s="36"/>
    </row>
    <row r="10" spans="3:10" s="6" customFormat="1" ht="12">
      <c r="C10" s="6" t="s">
        <v>93</v>
      </c>
      <c r="D10" s="31"/>
      <c r="E10" s="38">
        <f>월!D10</f>
        <v>0.17708333333333331</v>
      </c>
      <c r="F10" s="38">
        <f>화!D10</f>
        <v>0</v>
      </c>
      <c r="G10" s="38">
        <f>수!D10</f>
        <v>0</v>
      </c>
      <c r="H10" s="38">
        <f>목!D10</f>
        <v>0</v>
      </c>
      <c r="I10" s="38">
        <f>금!D10</f>
        <v>0</v>
      </c>
      <c r="J10" s="36"/>
    </row>
    <row r="11" spans="1:10" s="6" customFormat="1" ht="12">
      <c r="A11" s="7"/>
      <c r="B11" s="7"/>
      <c r="C11" s="7" t="s">
        <v>168</v>
      </c>
      <c r="D11" s="29"/>
      <c r="E11" s="38">
        <f>월!D11</f>
        <v>0.0034722222222221544</v>
      </c>
      <c r="F11" s="38">
        <f>화!D11</f>
        <v>0</v>
      </c>
      <c r="G11" s="38">
        <f>수!D11</f>
        <v>0</v>
      </c>
      <c r="H11" s="38">
        <f>목!D11</f>
        <v>0</v>
      </c>
      <c r="I11" s="38">
        <f>금!D11</f>
        <v>0</v>
      </c>
      <c r="J11" s="34"/>
    </row>
    <row r="12" spans="2:10" s="6" customFormat="1" ht="12">
      <c r="B12" s="6" t="s">
        <v>94</v>
      </c>
      <c r="C12" s="6" t="s">
        <v>142</v>
      </c>
      <c r="D12" s="30"/>
      <c r="E12" s="38">
        <f>월!D12</f>
        <v>0</v>
      </c>
      <c r="F12" s="38">
        <f>화!D12</f>
        <v>0</v>
      </c>
      <c r="G12" s="38">
        <f>수!D12</f>
        <v>0</v>
      </c>
      <c r="H12" s="38">
        <f>목!D12</f>
        <v>0</v>
      </c>
      <c r="I12" s="38">
        <f>금!D12</f>
        <v>0</v>
      </c>
      <c r="J12" s="35"/>
    </row>
    <row r="13" spans="3:10" s="6" customFormat="1" ht="12">
      <c r="C13" s="6" t="s">
        <v>156</v>
      </c>
      <c r="D13" s="28"/>
      <c r="E13" s="38">
        <f>월!D13</f>
        <v>0</v>
      </c>
      <c r="F13" s="38">
        <f>화!D13</f>
        <v>0</v>
      </c>
      <c r="G13" s="38">
        <f>수!D13</f>
        <v>0</v>
      </c>
      <c r="H13" s="38">
        <f>목!D13</f>
        <v>0</v>
      </c>
      <c r="I13" s="38">
        <f>금!D13</f>
        <v>0</v>
      </c>
      <c r="J13" s="33"/>
    </row>
    <row r="14" spans="3:10" s="6" customFormat="1" ht="12">
      <c r="C14" s="6" t="s">
        <v>152</v>
      </c>
      <c r="D14" s="31"/>
      <c r="E14" s="38">
        <f>월!D14</f>
        <v>0.07083333333333353</v>
      </c>
      <c r="F14" s="38">
        <f>화!D14</f>
        <v>0</v>
      </c>
      <c r="G14" s="38">
        <f>수!D14</f>
        <v>0</v>
      </c>
      <c r="H14" s="38">
        <f>목!D14</f>
        <v>0</v>
      </c>
      <c r="I14" s="38">
        <f>금!D14</f>
        <v>0</v>
      </c>
      <c r="J14" s="36"/>
    </row>
    <row r="15" spans="1:10" s="6" customFormat="1" ht="12">
      <c r="A15" s="7"/>
      <c r="B15" s="7"/>
      <c r="C15" s="7" t="s">
        <v>155</v>
      </c>
      <c r="D15" s="32"/>
      <c r="E15" s="38">
        <f>월!D15</f>
        <v>0.051388888888889095</v>
      </c>
      <c r="F15" s="38">
        <f>화!D15</f>
        <v>0</v>
      </c>
      <c r="G15" s="38">
        <f>수!D15</f>
        <v>0</v>
      </c>
      <c r="H15" s="38">
        <f>목!D15</f>
        <v>0</v>
      </c>
      <c r="I15" s="38">
        <f>금!D15</f>
        <v>0</v>
      </c>
      <c r="J15" s="37"/>
    </row>
    <row r="16" spans="2:10" s="6" customFormat="1" ht="12">
      <c r="B16" s="6" t="s">
        <v>95</v>
      </c>
      <c r="C16" s="6" t="s">
        <v>96</v>
      </c>
      <c r="D16" s="28"/>
      <c r="E16" s="38">
        <f>월!D16</f>
        <v>0</v>
      </c>
      <c r="F16" s="38">
        <f>화!D16</f>
        <v>0</v>
      </c>
      <c r="G16" s="38">
        <f>수!D16</f>
        <v>0</v>
      </c>
      <c r="H16" s="38">
        <f>목!D16</f>
        <v>0</v>
      </c>
      <c r="I16" s="38">
        <f>금!D16</f>
        <v>0</v>
      </c>
      <c r="J16" s="33"/>
    </row>
    <row r="17" spans="3:10" s="6" customFormat="1" ht="12">
      <c r="C17" s="6" t="s">
        <v>148</v>
      </c>
      <c r="D17" s="31"/>
      <c r="E17" s="38">
        <f>월!D17</f>
        <v>0</v>
      </c>
      <c r="F17" s="38">
        <f>화!D17</f>
        <v>0</v>
      </c>
      <c r="G17" s="38">
        <f>수!D17</f>
        <v>0</v>
      </c>
      <c r="H17" s="38">
        <f>목!D17</f>
        <v>0</v>
      </c>
      <c r="I17" s="38">
        <f>금!D17</f>
        <v>0</v>
      </c>
      <c r="J17" s="36"/>
    </row>
    <row r="18" spans="1:10" s="6" customFormat="1" ht="12">
      <c r="A18" s="7"/>
      <c r="B18" s="7"/>
      <c r="C18" s="7" t="s">
        <v>97</v>
      </c>
      <c r="D18" s="29"/>
      <c r="E18" s="38">
        <f>월!D18</f>
        <v>0.001388888888888884</v>
      </c>
      <c r="F18" s="38">
        <f>화!D18</f>
        <v>0</v>
      </c>
      <c r="G18" s="38">
        <f>수!D18</f>
        <v>0</v>
      </c>
      <c r="H18" s="38">
        <f>목!D18</f>
        <v>0</v>
      </c>
      <c r="I18" s="38">
        <f>금!D18</f>
        <v>0</v>
      </c>
      <c r="J18" s="34"/>
    </row>
    <row r="19" spans="2:10" s="6" customFormat="1" ht="12">
      <c r="B19" s="6" t="s">
        <v>98</v>
      </c>
      <c r="C19" s="6" t="s">
        <v>99</v>
      </c>
      <c r="D19" s="30"/>
      <c r="E19" s="38">
        <f>월!D19</f>
        <v>0.03124999999999989</v>
      </c>
      <c r="F19" s="38">
        <f>화!D19</f>
        <v>0</v>
      </c>
      <c r="G19" s="38">
        <f>수!D19</f>
        <v>0</v>
      </c>
      <c r="H19" s="38">
        <f>목!D19</f>
        <v>0</v>
      </c>
      <c r="I19" s="38">
        <f>금!D19</f>
        <v>0</v>
      </c>
      <c r="J19" s="35"/>
    </row>
    <row r="20" spans="3:10" s="6" customFormat="1" ht="12">
      <c r="C20" s="6" t="s">
        <v>100</v>
      </c>
      <c r="D20" s="31"/>
      <c r="E20" s="38">
        <f>월!D20</f>
        <v>0.043749999999999956</v>
      </c>
      <c r="F20" s="38">
        <f>화!D20</f>
        <v>0</v>
      </c>
      <c r="G20" s="38">
        <f>수!D20</f>
        <v>0</v>
      </c>
      <c r="H20" s="38">
        <f>목!D20</f>
        <v>0</v>
      </c>
      <c r="I20" s="38">
        <f>금!D20</f>
        <v>0</v>
      </c>
      <c r="J20" s="36"/>
    </row>
    <row r="21" spans="1:10" s="6" customFormat="1" ht="12">
      <c r="A21" s="7"/>
      <c r="B21" s="7"/>
      <c r="C21" s="7" t="s">
        <v>101</v>
      </c>
      <c r="D21" s="32"/>
      <c r="E21" s="38">
        <f>월!D21</f>
        <v>0.05833333333333324</v>
      </c>
      <c r="F21" s="38">
        <f>화!D21</f>
        <v>0</v>
      </c>
      <c r="G21" s="38">
        <f>수!D21</f>
        <v>0</v>
      </c>
      <c r="H21" s="38">
        <f>목!D21</f>
        <v>0</v>
      </c>
      <c r="I21" s="38">
        <f>금!D21</f>
        <v>0</v>
      </c>
      <c r="J21" s="37"/>
    </row>
    <row r="22" spans="1:10" ht="14.25" thickBot="1">
      <c r="A22" s="13"/>
      <c r="B22" s="15" t="s">
        <v>126</v>
      </c>
      <c r="C22" s="14" t="s">
        <v>126</v>
      </c>
      <c r="D22" s="13"/>
      <c r="E22" s="38">
        <f>월!D22</f>
        <v>0.0555555555555558</v>
      </c>
      <c r="F22" s="38">
        <f>화!D22</f>
        <v>0</v>
      </c>
      <c r="G22" s="38">
        <f>수!D22</f>
        <v>0</v>
      </c>
      <c r="H22" s="38">
        <f>목!D22</f>
        <v>0</v>
      </c>
      <c r="I22" s="38">
        <f>금!D22</f>
        <v>0</v>
      </c>
      <c r="J22" s="13"/>
    </row>
    <row r="23" spans="1:5" ht="14.25" thickTop="1">
      <c r="A23" s="8" t="s">
        <v>102</v>
      </c>
      <c r="B23" s="8" t="s">
        <v>103</v>
      </c>
      <c r="C23" s="8" t="s">
        <v>82</v>
      </c>
      <c r="D23" s="8" t="s">
        <v>104</v>
      </c>
      <c r="E23" s="8" t="s">
        <v>105</v>
      </c>
    </row>
    <row r="24" spans="1:5" s="5" customFormat="1" ht="12.75">
      <c r="A24" s="9"/>
      <c r="B24" s="9" t="e">
        <f>#REF!-A24</f>
        <v>#REF!</v>
      </c>
      <c r="C24" s="11"/>
      <c r="D24" s="10" t="s">
        <v>106</v>
      </c>
      <c r="E24" s="10"/>
    </row>
    <row r="25" spans="1:5" s="5" customFormat="1" ht="12.75">
      <c r="A25" s="9"/>
      <c r="B25" s="9">
        <f aca="true" t="shared" si="0" ref="B25:B71">A25-A24</f>
        <v>0</v>
      </c>
      <c r="C25" s="9"/>
      <c r="D25" s="10" t="e">
        <f>VLOOKUP(C25,sample_Code!$B$2:$C$21,2,0)</f>
        <v>#N/A</v>
      </c>
      <c r="E25" s="10"/>
    </row>
    <row r="26" spans="1:5" s="5" customFormat="1" ht="12.75">
      <c r="A26" s="9"/>
      <c r="B26" s="9">
        <f t="shared" si="0"/>
        <v>0</v>
      </c>
      <c r="C26" s="9"/>
      <c r="D26" s="10" t="e">
        <f>VLOOKUP(C26,sample_Code!$B$2:$C$21,2,0)</f>
        <v>#N/A</v>
      </c>
      <c r="E26" s="10"/>
    </row>
    <row r="27" spans="1:5" s="5" customFormat="1" ht="12.75">
      <c r="A27" s="9"/>
      <c r="B27" s="9">
        <f t="shared" si="0"/>
        <v>0</v>
      </c>
      <c r="C27" s="9"/>
      <c r="D27" s="10" t="e">
        <f>VLOOKUP(C27,sample_Code!$B$2:$C$21,2,0)</f>
        <v>#N/A</v>
      </c>
      <c r="E27" s="10"/>
    </row>
    <row r="28" spans="1:5" s="5" customFormat="1" ht="12.75">
      <c r="A28" s="9"/>
      <c r="B28" s="9">
        <f t="shared" si="0"/>
        <v>0</v>
      </c>
      <c r="C28" s="9"/>
      <c r="D28" s="10" t="e">
        <f>VLOOKUP(C28,sample_Code!$B$2:$C$21,2,0)</f>
        <v>#N/A</v>
      </c>
      <c r="E28" s="10"/>
    </row>
    <row r="29" spans="1:5" s="5" customFormat="1" ht="12.75">
      <c r="A29" s="9"/>
      <c r="B29" s="9">
        <f t="shared" si="0"/>
        <v>0</v>
      </c>
      <c r="C29" s="9"/>
      <c r="D29" s="10" t="e">
        <f>VLOOKUP(C29,sample_Code!$B$2:$C$21,2,0)</f>
        <v>#N/A</v>
      </c>
      <c r="E29" s="10"/>
    </row>
    <row r="30" spans="1:5" s="5" customFormat="1" ht="12.75">
      <c r="A30" s="9"/>
      <c r="B30" s="9">
        <f t="shared" si="0"/>
        <v>0</v>
      </c>
      <c r="C30" s="9"/>
      <c r="D30" s="10" t="e">
        <f>VLOOKUP(C30,sample_Code!$B$2:$C$21,2,0)</f>
        <v>#N/A</v>
      </c>
      <c r="E30" s="10"/>
    </row>
    <row r="31" spans="1:5" s="5" customFormat="1" ht="12.75">
      <c r="A31" s="9"/>
      <c r="B31" s="9">
        <f t="shared" si="0"/>
        <v>0</v>
      </c>
      <c r="C31" s="9"/>
      <c r="D31" s="10" t="e">
        <f>VLOOKUP(C31,sample_Code!$B$2:$C$21,2,0)</f>
        <v>#N/A</v>
      </c>
      <c r="E31" s="10"/>
    </row>
    <row r="32" spans="1:5" s="5" customFormat="1" ht="12.75">
      <c r="A32" s="9"/>
      <c r="B32" s="9">
        <f t="shared" si="0"/>
        <v>0</v>
      </c>
      <c r="C32" s="9"/>
      <c r="D32" s="10" t="e">
        <f>VLOOKUP(C32,sample_Code!$B$2:$C$21,2,0)</f>
        <v>#N/A</v>
      </c>
      <c r="E32" s="10"/>
    </row>
    <row r="33" spans="1:5" s="5" customFormat="1" ht="12.75">
      <c r="A33" s="9"/>
      <c r="B33" s="9">
        <f t="shared" si="0"/>
        <v>0</v>
      </c>
      <c r="C33" s="9"/>
      <c r="D33" s="10" t="e">
        <f>VLOOKUP(C33,sample_Code!$B$2:$C$21,2,0)</f>
        <v>#N/A</v>
      </c>
      <c r="E33" s="10"/>
    </row>
    <row r="34" spans="1:5" s="5" customFormat="1" ht="12.75">
      <c r="A34" s="9"/>
      <c r="B34" s="9">
        <f t="shared" si="0"/>
        <v>0</v>
      </c>
      <c r="C34" s="9"/>
      <c r="D34" s="10" t="e">
        <f>VLOOKUP(C34,sample_Code!$B$2:$C$21,2,0)</f>
        <v>#N/A</v>
      </c>
      <c r="E34" s="10"/>
    </row>
    <row r="35" spans="1:5" s="5" customFormat="1" ht="12.75">
      <c r="A35" s="9"/>
      <c r="B35" s="9">
        <f t="shared" si="0"/>
        <v>0</v>
      </c>
      <c r="C35" s="9"/>
      <c r="D35" s="10" t="e">
        <f>VLOOKUP(C35,sample_Code!$B$2:$C$21,2,0)</f>
        <v>#N/A</v>
      </c>
      <c r="E35" s="10"/>
    </row>
    <row r="36" spans="1:5" s="5" customFormat="1" ht="12.75">
      <c r="A36" s="9"/>
      <c r="B36" s="9">
        <f t="shared" si="0"/>
        <v>0</v>
      </c>
      <c r="C36" s="9"/>
      <c r="D36" s="10" t="e">
        <f>VLOOKUP(C36,sample_Code!$B$2:$C$21,2,0)</f>
        <v>#N/A</v>
      </c>
      <c r="E36" s="10"/>
    </row>
    <row r="37" spans="1:5" s="5" customFormat="1" ht="12.75">
      <c r="A37" s="9"/>
      <c r="B37" s="9">
        <f t="shared" si="0"/>
        <v>0</v>
      </c>
      <c r="C37" s="9"/>
      <c r="D37" s="10" t="e">
        <f>VLOOKUP(C37,sample_Code!$B$2:$C$21,2,0)</f>
        <v>#N/A</v>
      </c>
      <c r="E37" s="10"/>
    </row>
    <row r="38" spans="1:5" s="5" customFormat="1" ht="12.75">
      <c r="A38" s="9"/>
      <c r="B38" s="9">
        <f t="shared" si="0"/>
        <v>0</v>
      </c>
      <c r="C38" s="9"/>
      <c r="D38" s="10" t="e">
        <f>VLOOKUP(C38,sample_Code!$B$2:$C$21,2,0)</f>
        <v>#N/A</v>
      </c>
      <c r="E38" s="10"/>
    </row>
    <row r="39" spans="1:5" s="5" customFormat="1" ht="12.75">
      <c r="A39" s="9"/>
      <c r="B39" s="9">
        <f t="shared" si="0"/>
        <v>0</v>
      </c>
      <c r="C39" s="9"/>
      <c r="D39" s="10" t="e">
        <f>VLOOKUP(C39,sample_Code!$B$2:$C$21,2,0)</f>
        <v>#N/A</v>
      </c>
      <c r="E39" s="10"/>
    </row>
    <row r="40" spans="1:5" s="5" customFormat="1" ht="12.75">
      <c r="A40" s="9"/>
      <c r="B40" s="9">
        <f t="shared" si="0"/>
        <v>0</v>
      </c>
      <c r="C40" s="9"/>
      <c r="D40" s="10" t="e">
        <f>VLOOKUP(C40,sample_Code!$B$2:$C$21,2,0)</f>
        <v>#N/A</v>
      </c>
      <c r="E40" s="10"/>
    </row>
    <row r="41" spans="1:5" s="5" customFormat="1" ht="12.75">
      <c r="A41" s="10"/>
      <c r="B41" s="9">
        <f t="shared" si="0"/>
        <v>0</v>
      </c>
      <c r="C41" s="10"/>
      <c r="D41" s="10" t="e">
        <f>VLOOKUP(C41,sample_Code!$B$2:$C$21,2,0)</f>
        <v>#N/A</v>
      </c>
      <c r="E41" s="10"/>
    </row>
    <row r="42" spans="1:5" s="5" customFormat="1" ht="12.75">
      <c r="A42" s="10"/>
      <c r="B42" s="9">
        <f t="shared" si="0"/>
        <v>0</v>
      </c>
      <c r="C42" s="10"/>
      <c r="D42" s="10" t="e">
        <f>VLOOKUP(C42,sample_Code!$B$2:$C$21,2,0)</f>
        <v>#N/A</v>
      </c>
      <c r="E42" s="10"/>
    </row>
    <row r="43" spans="1:5" s="5" customFormat="1" ht="12.75">
      <c r="A43" s="10"/>
      <c r="B43" s="9">
        <f t="shared" si="0"/>
        <v>0</v>
      </c>
      <c r="C43" s="10"/>
      <c r="D43" s="10" t="e">
        <f>VLOOKUP(C43,sample_Code!$B$2:$C$21,2,0)</f>
        <v>#N/A</v>
      </c>
      <c r="E43" s="10"/>
    </row>
    <row r="44" spans="1:5" s="5" customFormat="1" ht="12.75">
      <c r="A44" s="10"/>
      <c r="B44" s="9">
        <f t="shared" si="0"/>
        <v>0</v>
      </c>
      <c r="C44" s="10"/>
      <c r="D44" s="10" t="e">
        <f>VLOOKUP(C44,sample_Code!$B$2:$C$21,2,0)</f>
        <v>#N/A</v>
      </c>
      <c r="E44" s="10"/>
    </row>
    <row r="45" spans="1:5" s="5" customFormat="1" ht="12.75">
      <c r="A45" s="10"/>
      <c r="B45" s="9">
        <f t="shared" si="0"/>
        <v>0</v>
      </c>
      <c r="C45" s="10"/>
      <c r="D45" s="10" t="e">
        <f>VLOOKUP(C45,sample_Code!$B$2:$C$21,2,0)</f>
        <v>#N/A</v>
      </c>
      <c r="E45" s="10"/>
    </row>
    <row r="46" spans="1:5" s="5" customFormat="1" ht="12.75">
      <c r="A46" s="10"/>
      <c r="B46" s="9">
        <f t="shared" si="0"/>
        <v>0</v>
      </c>
      <c r="C46" s="10"/>
      <c r="D46" s="10" t="e">
        <f>VLOOKUP(C46,sample_Code!$B$2:$C$21,2,0)</f>
        <v>#N/A</v>
      </c>
      <c r="E46" s="10"/>
    </row>
    <row r="47" spans="1:5" s="5" customFormat="1" ht="12.75">
      <c r="A47" s="10"/>
      <c r="B47" s="9">
        <f t="shared" si="0"/>
        <v>0</v>
      </c>
      <c r="C47" s="10"/>
      <c r="D47" s="10" t="e">
        <f>VLOOKUP(C47,sample_Code!$B$2:$C$21,2,0)</f>
        <v>#N/A</v>
      </c>
      <c r="E47" s="10"/>
    </row>
    <row r="48" spans="1:5" s="5" customFormat="1" ht="12.75">
      <c r="A48" s="10"/>
      <c r="B48" s="9">
        <f t="shared" si="0"/>
        <v>0</v>
      </c>
      <c r="C48" s="10"/>
      <c r="D48" s="10" t="e">
        <f>VLOOKUP(C48,sample_Code!$B$2:$C$21,2,0)</f>
        <v>#N/A</v>
      </c>
      <c r="E48" s="10"/>
    </row>
    <row r="49" spans="1:5" s="5" customFormat="1" ht="12.75">
      <c r="A49" s="10"/>
      <c r="B49" s="9">
        <f t="shared" si="0"/>
        <v>0</v>
      </c>
      <c r="C49" s="10"/>
      <c r="D49" s="10" t="e">
        <f>VLOOKUP(C49,sample_Code!$B$2:$C$21,2,0)</f>
        <v>#N/A</v>
      </c>
      <c r="E49" s="10"/>
    </row>
    <row r="50" spans="1:5" s="5" customFormat="1" ht="12.75">
      <c r="A50" s="10"/>
      <c r="B50" s="9">
        <f t="shared" si="0"/>
        <v>0</v>
      </c>
      <c r="C50" s="10"/>
      <c r="D50" s="10" t="e">
        <f>VLOOKUP(C50,sample_Code!$B$2:$C$21,2,0)</f>
        <v>#N/A</v>
      </c>
      <c r="E50" s="10"/>
    </row>
    <row r="51" spans="1:5" s="5" customFormat="1" ht="12.75">
      <c r="A51" s="10"/>
      <c r="B51" s="9">
        <f t="shared" si="0"/>
        <v>0</v>
      </c>
      <c r="C51" s="10"/>
      <c r="D51" s="10" t="e">
        <f>VLOOKUP(C51,sample_Code!$B$2:$C$21,2,0)</f>
        <v>#N/A</v>
      </c>
      <c r="E51" s="10"/>
    </row>
    <row r="52" spans="1:5" s="5" customFormat="1" ht="12.75">
      <c r="A52" s="10"/>
      <c r="B52" s="9">
        <f t="shared" si="0"/>
        <v>0</v>
      </c>
      <c r="C52" s="10"/>
      <c r="D52" s="10" t="e">
        <f>VLOOKUP(C52,sample_Code!$B$2:$C$21,2,0)</f>
        <v>#N/A</v>
      </c>
      <c r="E52" s="10"/>
    </row>
    <row r="53" spans="1:5" s="5" customFormat="1" ht="12.75">
      <c r="A53" s="10"/>
      <c r="B53" s="9">
        <f t="shared" si="0"/>
        <v>0</v>
      </c>
      <c r="C53" s="10"/>
      <c r="D53" s="10" t="e">
        <f>VLOOKUP(C53,sample_Code!$B$2:$C$21,2,0)</f>
        <v>#N/A</v>
      </c>
      <c r="E53" s="10"/>
    </row>
    <row r="54" spans="1:5" s="5" customFormat="1" ht="12.75">
      <c r="A54" s="10"/>
      <c r="B54" s="9">
        <f t="shared" si="0"/>
        <v>0</v>
      </c>
      <c r="C54" s="10"/>
      <c r="D54" s="10" t="e">
        <f>VLOOKUP(C54,sample_Code!$B$2:$C$21,2,0)</f>
        <v>#N/A</v>
      </c>
      <c r="E54" s="10"/>
    </row>
    <row r="55" spans="1:5" s="5" customFormat="1" ht="12.75">
      <c r="A55" s="10"/>
      <c r="B55" s="9">
        <f t="shared" si="0"/>
        <v>0</v>
      </c>
      <c r="C55" s="10"/>
      <c r="D55" s="10" t="e">
        <f>VLOOKUP(C55,sample_Code!$B$2:$C$21,2,0)</f>
        <v>#N/A</v>
      </c>
      <c r="E55" s="10"/>
    </row>
    <row r="56" spans="1:5" s="5" customFormat="1" ht="12.75">
      <c r="A56" s="10"/>
      <c r="B56" s="9">
        <f t="shared" si="0"/>
        <v>0</v>
      </c>
      <c r="C56" s="10"/>
      <c r="D56" s="10" t="e">
        <f>VLOOKUP(C56,sample_Code!$B$2:$C$21,2,0)</f>
        <v>#N/A</v>
      </c>
      <c r="E56" s="10"/>
    </row>
    <row r="57" spans="1:5" s="5" customFormat="1" ht="12.75">
      <c r="A57" s="10"/>
      <c r="B57" s="9">
        <f t="shared" si="0"/>
        <v>0</v>
      </c>
      <c r="C57" s="10"/>
      <c r="D57" s="10" t="e">
        <f>VLOOKUP(C57,sample_Code!$B$2:$C$21,2,0)</f>
        <v>#N/A</v>
      </c>
      <c r="E57" s="10"/>
    </row>
    <row r="58" spans="1:5" s="5" customFormat="1" ht="12.75">
      <c r="A58" s="10"/>
      <c r="B58" s="9">
        <f t="shared" si="0"/>
        <v>0</v>
      </c>
      <c r="C58" s="10"/>
      <c r="D58" s="10" t="e">
        <f>VLOOKUP(C58,sample_Code!$B$2:$C$21,2,0)</f>
        <v>#N/A</v>
      </c>
      <c r="E58" s="10"/>
    </row>
    <row r="59" spans="1:5" s="5" customFormat="1" ht="12.75">
      <c r="A59" s="10"/>
      <c r="B59" s="9">
        <f t="shared" si="0"/>
        <v>0</v>
      </c>
      <c r="C59" s="10"/>
      <c r="D59" s="10" t="e">
        <f>VLOOKUP(C59,sample_Code!$B$2:$C$21,2,0)</f>
        <v>#N/A</v>
      </c>
      <c r="E59" s="10"/>
    </row>
    <row r="60" spans="1:5" s="5" customFormat="1" ht="12.75">
      <c r="A60" s="10"/>
      <c r="B60" s="9">
        <f t="shared" si="0"/>
        <v>0</v>
      </c>
      <c r="C60" s="10"/>
      <c r="D60" s="10" t="e">
        <f>VLOOKUP(C60,sample_Code!$B$2:$C$21,2,0)</f>
        <v>#N/A</v>
      </c>
      <c r="E60" s="10"/>
    </row>
    <row r="61" spans="1:5" s="5" customFormat="1" ht="12.75">
      <c r="A61" s="10"/>
      <c r="B61" s="9">
        <f t="shared" si="0"/>
        <v>0</v>
      </c>
      <c r="C61" s="10"/>
      <c r="D61" s="10" t="e">
        <f>VLOOKUP(C61,sample_Code!$B$2:$C$21,2,0)</f>
        <v>#N/A</v>
      </c>
      <c r="E61" s="10"/>
    </row>
    <row r="62" spans="1:5" s="5" customFormat="1" ht="12.75">
      <c r="A62" s="10"/>
      <c r="B62" s="9">
        <f t="shared" si="0"/>
        <v>0</v>
      </c>
      <c r="C62" s="10"/>
      <c r="D62" s="10" t="e">
        <f>VLOOKUP(C62,sample_Code!$B$2:$C$21,2,0)</f>
        <v>#N/A</v>
      </c>
      <c r="E62" s="10"/>
    </row>
    <row r="63" spans="1:5" s="5" customFormat="1" ht="12.75">
      <c r="A63" s="10"/>
      <c r="B63" s="9">
        <f t="shared" si="0"/>
        <v>0</v>
      </c>
      <c r="C63" s="10"/>
      <c r="D63" s="10" t="e">
        <f>VLOOKUP(C63,sample_Code!$B$2:$C$21,2,0)</f>
        <v>#N/A</v>
      </c>
      <c r="E63" s="10"/>
    </row>
    <row r="64" spans="1:5" s="5" customFormat="1" ht="12.75">
      <c r="A64" s="10"/>
      <c r="B64" s="9">
        <f t="shared" si="0"/>
        <v>0</v>
      </c>
      <c r="C64" s="10"/>
      <c r="D64" s="10" t="e">
        <f>VLOOKUP(C64,sample_Code!$B$2:$C$21,2,0)</f>
        <v>#N/A</v>
      </c>
      <c r="E64" s="10"/>
    </row>
    <row r="65" spans="1:5" s="5" customFormat="1" ht="12.75">
      <c r="A65" s="10"/>
      <c r="B65" s="9">
        <f t="shared" si="0"/>
        <v>0</v>
      </c>
      <c r="C65" s="10"/>
      <c r="D65" s="10" t="e">
        <f>VLOOKUP(C65,sample_Code!$B$2:$C$21,2,0)</f>
        <v>#N/A</v>
      </c>
      <c r="E65" s="10"/>
    </row>
    <row r="66" spans="1:5" s="5" customFormat="1" ht="12.75">
      <c r="A66" s="10"/>
      <c r="B66" s="9">
        <f t="shared" si="0"/>
        <v>0</v>
      </c>
      <c r="C66" s="10"/>
      <c r="D66" s="10" t="e">
        <f>VLOOKUP(C66,sample_Code!$B$2:$C$21,2,0)</f>
        <v>#N/A</v>
      </c>
      <c r="E66" s="10"/>
    </row>
    <row r="67" spans="1:5" s="5" customFormat="1" ht="12.75">
      <c r="A67" s="10"/>
      <c r="B67" s="9">
        <f t="shared" si="0"/>
        <v>0</v>
      </c>
      <c r="C67" s="10"/>
      <c r="D67" s="10" t="e">
        <f>VLOOKUP(C67,sample_Code!$B$2:$C$21,2,0)</f>
        <v>#N/A</v>
      </c>
      <c r="E67" s="10"/>
    </row>
    <row r="68" spans="1:5" s="5" customFormat="1" ht="12.75">
      <c r="A68" s="10"/>
      <c r="B68" s="9">
        <f t="shared" si="0"/>
        <v>0</v>
      </c>
      <c r="C68" s="10"/>
      <c r="D68" s="10" t="e">
        <f>VLOOKUP(C68,sample_Code!$B$2:$C$21,2,0)</f>
        <v>#N/A</v>
      </c>
      <c r="E68" s="10"/>
    </row>
    <row r="69" spans="1:5" s="5" customFormat="1" ht="12.75">
      <c r="A69" s="10"/>
      <c r="B69" s="9">
        <f t="shared" si="0"/>
        <v>0</v>
      </c>
      <c r="C69" s="10"/>
      <c r="D69" s="10" t="e">
        <f>VLOOKUP(C69,sample_Code!$B$2:$C$21,2,0)</f>
        <v>#N/A</v>
      </c>
      <c r="E69" s="10"/>
    </row>
    <row r="70" spans="1:5" s="5" customFormat="1" ht="12.75">
      <c r="A70" s="10"/>
      <c r="B70" s="9">
        <f t="shared" si="0"/>
        <v>0</v>
      </c>
      <c r="C70" s="10"/>
      <c r="D70" s="10" t="e">
        <f>VLOOKUP(C70,sample_Code!$B$2:$C$21,2,0)</f>
        <v>#N/A</v>
      </c>
      <c r="E70" s="10"/>
    </row>
    <row r="71" spans="1:5" s="5" customFormat="1" ht="12.75">
      <c r="A71" s="10"/>
      <c r="B71" s="9">
        <f t="shared" si="0"/>
        <v>0</v>
      </c>
      <c r="C71" s="10"/>
      <c r="D71" s="10" t="e">
        <f>VLOOKUP(C71,sample_Code!$B$2:$C$21,2,0)</f>
        <v>#N/A</v>
      </c>
      <c r="E71" s="10"/>
    </row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1"/>
  <sheetViews>
    <sheetView zoomScale="85" zoomScaleNormal="85" zoomScalePageLayoutView="0" workbookViewId="0" topLeftCell="A1">
      <selection activeCell="J20" sqref="J20"/>
    </sheetView>
  </sheetViews>
  <sheetFormatPr defaultColWidth="8.88671875" defaultRowHeight="13.5"/>
  <cols>
    <col min="2" max="2" width="9.21484375" style="0" customWidth="1"/>
    <col min="3" max="3" width="18.10546875" style="0" customWidth="1"/>
    <col min="4" max="4" width="10.4453125" style="0" customWidth="1"/>
    <col min="5" max="5" width="33.4453125" style="0" hidden="1" customWidth="1"/>
  </cols>
  <sheetData>
    <row r="1" spans="1:7" ht="13.5">
      <c r="A1" s="2"/>
      <c r="B1" s="3" t="s">
        <v>6</v>
      </c>
      <c r="C1" s="3" t="s">
        <v>7</v>
      </c>
      <c r="D1" s="3" t="s">
        <v>41</v>
      </c>
      <c r="E1" s="4" t="s">
        <v>128</v>
      </c>
      <c r="F1" s="12" t="s">
        <v>119</v>
      </c>
      <c r="G1" s="12" t="s">
        <v>120</v>
      </c>
    </row>
    <row r="2" spans="1:8" s="6" customFormat="1" ht="12.75">
      <c r="A2" s="5"/>
      <c r="B2" s="39" t="s">
        <v>163</v>
      </c>
      <c r="C2" s="39" t="s">
        <v>8</v>
      </c>
      <c r="D2" s="20">
        <f>SUMIF($D$24:$D$101,"A-1",$B$24:$B$71)</f>
        <v>0</v>
      </c>
      <c r="E2" s="20">
        <f>SUM(D2:D3)</f>
        <v>0</v>
      </c>
      <c r="F2" s="16">
        <f>SUM(D2:D22)</f>
        <v>0.7944444444444443</v>
      </c>
      <c r="G2" s="16">
        <f>24-F2</f>
        <v>23.205555555555556</v>
      </c>
      <c r="H2" s="27"/>
    </row>
    <row r="3" spans="1:7" s="6" customFormat="1" ht="12.75">
      <c r="A3" s="17"/>
      <c r="B3" s="40"/>
      <c r="C3" s="40" t="s">
        <v>166</v>
      </c>
      <c r="D3" s="21">
        <f>SUMIF($D$24:$D$101,"A-2",$B$24:$B$71)</f>
        <v>0</v>
      </c>
      <c r="E3" s="24"/>
      <c r="F3" s="5"/>
      <c r="G3" s="5"/>
    </row>
    <row r="4" spans="1:7" s="6" customFormat="1" ht="12.75">
      <c r="A4" s="5"/>
      <c r="B4" s="39" t="s">
        <v>9</v>
      </c>
      <c r="C4" s="39" t="s">
        <v>10</v>
      </c>
      <c r="D4" s="20">
        <f>SUMIF($D$24:$D$101,"B-1",$B$24:$B$71)</f>
        <v>0.07638888888888884</v>
      </c>
      <c r="E4" s="20">
        <f>SUM(D4:D7)</f>
        <v>0.12847222222222215</v>
      </c>
      <c r="F4" s="5"/>
      <c r="G4" s="16"/>
    </row>
    <row r="5" spans="1:7" s="6" customFormat="1" ht="12.75">
      <c r="A5" s="5"/>
      <c r="B5" s="39"/>
      <c r="C5" s="39" t="s">
        <v>11</v>
      </c>
      <c r="D5" s="20">
        <f>SUMIF($D$24:$D$101,"B-2",$B$24:$B$71)</f>
        <v>0.02986111111111106</v>
      </c>
      <c r="E5" s="25"/>
      <c r="F5" s="5"/>
      <c r="G5" s="5"/>
    </row>
    <row r="6" spans="1:7" s="6" customFormat="1" ht="12.75">
      <c r="A6" s="5"/>
      <c r="B6" s="39"/>
      <c r="C6" s="39" t="s">
        <v>12</v>
      </c>
      <c r="D6" s="20">
        <f>SUMIF($D$24:$D$101,"B-3",$B$24:$B$71)</f>
        <v>0.022222222222222254</v>
      </c>
      <c r="E6" s="25"/>
      <c r="F6" s="5"/>
      <c r="G6" s="5"/>
    </row>
    <row r="7" spans="1:7" s="6" customFormat="1" ht="12.75">
      <c r="A7" s="17"/>
      <c r="B7" s="40"/>
      <c r="C7" s="40" t="s">
        <v>13</v>
      </c>
      <c r="D7" s="21">
        <f>SUMIF($D$24:$D$101,"B-4",$B$24:$B$71)</f>
        <v>0</v>
      </c>
      <c r="E7" s="24"/>
      <c r="F7" s="5"/>
      <c r="G7" s="5"/>
    </row>
    <row r="8" spans="1:7" s="6" customFormat="1" ht="12.75">
      <c r="A8" s="5"/>
      <c r="B8" s="39" t="s">
        <v>14</v>
      </c>
      <c r="C8" s="39" t="s">
        <v>66</v>
      </c>
      <c r="D8" s="20">
        <f>SUMIF($D$24:$D$101,"C-1",$B$24:$B$71)</f>
        <v>0.13333333333333303</v>
      </c>
      <c r="E8" s="20">
        <f>SUM(D8:D11)</f>
        <v>0.3534722222222217</v>
      </c>
      <c r="F8" s="5"/>
      <c r="G8" s="5"/>
    </row>
    <row r="9" spans="1:7" s="6" customFormat="1" ht="12.75">
      <c r="A9" s="5"/>
      <c r="B9" s="39"/>
      <c r="C9" s="39" t="s">
        <v>15</v>
      </c>
      <c r="D9" s="20">
        <f>SUMIF($D$24:$D$101,"C-2",$B$24:$B$71)</f>
        <v>0.03958333333333319</v>
      </c>
      <c r="E9" s="25"/>
      <c r="F9" s="5"/>
      <c r="G9" s="5"/>
    </row>
    <row r="10" spans="1:7" s="6" customFormat="1" ht="12.75">
      <c r="A10" s="5"/>
      <c r="B10" s="39"/>
      <c r="C10" s="39" t="s">
        <v>16</v>
      </c>
      <c r="D10" s="20">
        <f>SUMIF($D$24:$D$101,"C-3",$B$24:$B$71)</f>
        <v>0.17708333333333331</v>
      </c>
      <c r="E10" s="25"/>
      <c r="F10" s="5"/>
      <c r="G10" s="5"/>
    </row>
    <row r="11" spans="1:7" s="6" customFormat="1" ht="12.75">
      <c r="A11" s="17"/>
      <c r="B11" s="40"/>
      <c r="C11" s="40" t="s">
        <v>17</v>
      </c>
      <c r="D11" s="21">
        <f>SUMIF($D$24:$D$101,"C-4",$B$24:$B$71)</f>
        <v>0.0034722222222221544</v>
      </c>
      <c r="E11" s="24"/>
      <c r="F11" s="5"/>
      <c r="G11" s="5"/>
    </row>
    <row r="12" spans="1:7" s="6" customFormat="1" ht="12.75">
      <c r="A12" s="5"/>
      <c r="B12" s="39" t="s">
        <v>18</v>
      </c>
      <c r="C12" s="39" t="s">
        <v>142</v>
      </c>
      <c r="D12" s="20">
        <f>SUMIF($D$24:$D$101,"D-1",$B$24:$B$71)</f>
        <v>0</v>
      </c>
      <c r="E12" s="20">
        <f>SUM(D12:D15)</f>
        <v>0.12222222222222262</v>
      </c>
      <c r="F12" s="5"/>
      <c r="G12" s="5"/>
    </row>
    <row r="13" spans="1:7" s="6" customFormat="1" ht="12.75">
      <c r="A13" s="5"/>
      <c r="B13" s="39"/>
      <c r="C13" s="39" t="s">
        <v>156</v>
      </c>
      <c r="D13" s="20">
        <f>SUMIF($D$24:$D$101,"D-2",$B$24:$B$71)</f>
        <v>0</v>
      </c>
      <c r="E13" s="20"/>
      <c r="F13" s="5"/>
      <c r="G13" s="5"/>
    </row>
    <row r="14" spans="1:7" s="6" customFormat="1" ht="12.75">
      <c r="A14" s="5"/>
      <c r="B14" s="39"/>
      <c r="C14" s="39" t="s">
        <v>152</v>
      </c>
      <c r="D14" s="20">
        <f>SUMIF($D$24:$D$101,"D-3",$B$24:$B$71)</f>
        <v>0.07083333333333353</v>
      </c>
      <c r="E14" s="25"/>
      <c r="F14" s="5"/>
      <c r="G14" s="5"/>
    </row>
    <row r="15" spans="1:7" s="6" customFormat="1" ht="12.75">
      <c r="A15" s="17"/>
      <c r="B15" s="40"/>
      <c r="C15" s="40" t="s">
        <v>155</v>
      </c>
      <c r="D15" s="21">
        <f>SUMIF($D$24:$D$101,"D-4",$B$24:$B$71)</f>
        <v>0.051388888888889095</v>
      </c>
      <c r="E15" s="24"/>
      <c r="F15" s="5"/>
      <c r="G15" s="5"/>
    </row>
    <row r="16" spans="1:7" s="6" customFormat="1" ht="12.75">
      <c r="A16" s="5"/>
      <c r="B16" s="39" t="s">
        <v>19</v>
      </c>
      <c r="C16" s="39" t="s">
        <v>20</v>
      </c>
      <c r="D16" s="20">
        <f>SUMIF($D$24:$D$101,"E-1",$B$24:$B$71)</f>
        <v>0</v>
      </c>
      <c r="E16" s="20">
        <f>SUM(D16:D18)</f>
        <v>0.001388888888888884</v>
      </c>
      <c r="F16" s="5"/>
      <c r="G16" s="5"/>
    </row>
    <row r="17" spans="1:7" s="6" customFormat="1" ht="12.75">
      <c r="A17" s="5"/>
      <c r="B17" s="39"/>
      <c r="C17" s="39" t="s">
        <v>147</v>
      </c>
      <c r="D17" s="20">
        <f>SUMIF($D$24:$D$101,"E-2",$B$24:$B$71)</f>
        <v>0</v>
      </c>
      <c r="E17" s="25"/>
      <c r="F17" s="5"/>
      <c r="G17" s="5"/>
    </row>
    <row r="18" spans="1:7" s="6" customFormat="1" ht="12.75">
      <c r="A18" s="17"/>
      <c r="B18" s="40"/>
      <c r="C18" s="40" t="s">
        <v>21</v>
      </c>
      <c r="D18" s="21">
        <f>SUMIF($D$24:$D$101,"E-3",$B$24:$B$71)</f>
        <v>0.001388888888888884</v>
      </c>
      <c r="E18" s="24"/>
      <c r="F18" s="5"/>
      <c r="G18" s="5"/>
    </row>
    <row r="19" spans="1:7" s="6" customFormat="1" ht="12.75">
      <c r="A19" s="5"/>
      <c r="B19" s="39" t="s">
        <v>22</v>
      </c>
      <c r="C19" s="39" t="s">
        <v>23</v>
      </c>
      <c r="D19" s="20">
        <f>SUMIF($D$24:$D$101,"F-1",$B$24:$B$71)</f>
        <v>0.03124999999999989</v>
      </c>
      <c r="E19" s="20">
        <f>SUM(D19:D21)</f>
        <v>0.13333333333333308</v>
      </c>
      <c r="F19" s="5"/>
      <c r="G19" s="5"/>
    </row>
    <row r="20" spans="1:7" s="6" customFormat="1" ht="12.75">
      <c r="A20" s="5"/>
      <c r="B20" s="39"/>
      <c r="C20" s="39" t="s">
        <v>24</v>
      </c>
      <c r="D20" s="20">
        <f>SUMIF($D$24:$D$101,"F-2",$B$24:$B$71)</f>
        <v>0.043749999999999956</v>
      </c>
      <c r="E20" s="25"/>
      <c r="F20" s="5"/>
      <c r="G20" s="5"/>
    </row>
    <row r="21" spans="1:7" s="6" customFormat="1" ht="12.75">
      <c r="A21" s="17"/>
      <c r="B21" s="40"/>
      <c r="C21" s="40" t="s">
        <v>25</v>
      </c>
      <c r="D21" s="21">
        <f>SUMIF($D$24:$D$101,"F-3",$B$24:$B$71)</f>
        <v>0.05833333333333324</v>
      </c>
      <c r="E21" s="24"/>
      <c r="F21" s="5"/>
      <c r="G21" s="5"/>
    </row>
    <row r="22" spans="1:7" ht="14.25" thickBot="1">
      <c r="A22" s="18"/>
      <c r="B22" s="41" t="s">
        <v>122</v>
      </c>
      <c r="C22" s="42" t="s">
        <v>122</v>
      </c>
      <c r="D22" s="22">
        <f>SUMIF($D$24:$D$101,"G",$B$24:$B$71)</f>
        <v>0.0555555555555558</v>
      </c>
      <c r="E22" s="22">
        <f>D22</f>
        <v>0.0555555555555558</v>
      </c>
      <c r="F22" s="5"/>
      <c r="G22" s="5"/>
    </row>
    <row r="23" spans="1:5" ht="14.25" thickTop="1">
      <c r="A23" s="8" t="s">
        <v>3</v>
      </c>
      <c r="B23" s="8" t="s">
        <v>0</v>
      </c>
      <c r="C23" s="8" t="s">
        <v>6</v>
      </c>
      <c r="D23" s="8" t="s">
        <v>1</v>
      </c>
      <c r="E23" s="8" t="s">
        <v>2</v>
      </c>
    </row>
    <row r="24" spans="1:5" s="5" customFormat="1" ht="12.75">
      <c r="A24" s="9">
        <v>0.26180555555555557</v>
      </c>
      <c r="B24" s="9" t="e">
        <f>#REF!-A24</f>
        <v>#REF!</v>
      </c>
      <c r="C24" s="11" t="s">
        <v>81</v>
      </c>
      <c r="D24" s="23" t="s">
        <v>5</v>
      </c>
      <c r="E24" s="10"/>
    </row>
    <row r="25" spans="1:5" s="5" customFormat="1" ht="12.75">
      <c r="A25" s="9">
        <v>0.2881944444444445</v>
      </c>
      <c r="B25" s="9">
        <f>A25-A24</f>
        <v>0.026388888888888906</v>
      </c>
      <c r="C25" s="9" t="s">
        <v>24</v>
      </c>
      <c r="D25" s="23" t="str">
        <f>VLOOKUP(C25,sample_Code!$B$2:$C$22,2,0)</f>
        <v>F-2</v>
      </c>
      <c r="E25" s="10"/>
    </row>
    <row r="26" spans="1:5" s="5" customFormat="1" ht="12.75">
      <c r="A26" s="9">
        <v>0.3194444444444445</v>
      </c>
      <c r="B26" s="9">
        <f aca="true" t="shared" si="0" ref="B26:B89">A26-A25</f>
        <v>0.03125</v>
      </c>
      <c r="C26" s="9" t="s">
        <v>25</v>
      </c>
      <c r="D26" s="23" t="str">
        <f>VLOOKUP(C26,sample_Code!$B$2:$C$22,2,0)</f>
        <v>F-3</v>
      </c>
      <c r="E26" s="10" t="s">
        <v>69</v>
      </c>
    </row>
    <row r="27" spans="1:5" s="5" customFormat="1" ht="12.75">
      <c r="A27" s="9">
        <v>0.34375</v>
      </c>
      <c r="B27" s="9">
        <f t="shared" si="0"/>
        <v>0.024305555555555525</v>
      </c>
      <c r="C27" s="9" t="s">
        <v>11</v>
      </c>
      <c r="D27" s="23" t="str">
        <f>VLOOKUP(C27,sample_Code!$B$2:$C$22,2,0)</f>
        <v>B-2</v>
      </c>
      <c r="E27" s="10" t="s">
        <v>68</v>
      </c>
    </row>
    <row r="28" spans="1:5" s="5" customFormat="1" ht="12.75">
      <c r="A28" s="9">
        <v>0.3680555555555556</v>
      </c>
      <c r="B28" s="9">
        <f t="shared" si="0"/>
        <v>0.02430555555555558</v>
      </c>
      <c r="C28" s="9" t="s">
        <v>15</v>
      </c>
      <c r="D28" s="23" t="str">
        <f>VLOOKUP(C28,sample_Code!$B$2:$C$22,2,0)</f>
        <v>C-2</v>
      </c>
      <c r="E28" s="10"/>
    </row>
    <row r="29" spans="1:5" s="5" customFormat="1" ht="12.75">
      <c r="A29" s="9">
        <v>0.3819444444444444</v>
      </c>
      <c r="B29" s="9">
        <f t="shared" si="0"/>
        <v>0.01388888888888884</v>
      </c>
      <c r="C29" s="9" t="s">
        <v>66</v>
      </c>
      <c r="D29" s="23" t="str">
        <f>VLOOKUP(C29,sample_Code!$B$2:$C$22,2,0)</f>
        <v>C-1</v>
      </c>
      <c r="E29" s="10"/>
    </row>
    <row r="30" spans="1:5" s="5" customFormat="1" ht="12.75">
      <c r="A30" s="9">
        <v>0.4375</v>
      </c>
      <c r="B30" s="9">
        <f t="shared" si="0"/>
        <v>0.05555555555555558</v>
      </c>
      <c r="C30" s="9" t="s">
        <v>10</v>
      </c>
      <c r="D30" s="23" t="str">
        <f>VLOOKUP(C30,sample_Code!$B$2:$C$22,2,0)</f>
        <v>B-1</v>
      </c>
      <c r="E30" s="10" t="s">
        <v>65</v>
      </c>
    </row>
    <row r="31" spans="1:5" s="5" customFormat="1" ht="12.75">
      <c r="A31" s="9">
        <v>0.44166666666666665</v>
      </c>
      <c r="B31" s="9">
        <f t="shared" si="0"/>
        <v>0.004166666666666652</v>
      </c>
      <c r="C31" s="9" t="s">
        <v>155</v>
      </c>
      <c r="D31" s="23" t="str">
        <f>VLOOKUP(C31,sample_Code!$B$2:$C$22,2,0)</f>
        <v>D-4</v>
      </c>
      <c r="E31" s="10"/>
    </row>
    <row r="32" spans="1:5" s="5" customFormat="1" ht="12.75">
      <c r="A32" s="9">
        <v>0.4479166666666667</v>
      </c>
      <c r="B32" s="9">
        <f t="shared" si="0"/>
        <v>0.006250000000000033</v>
      </c>
      <c r="C32" s="9" t="s">
        <v>66</v>
      </c>
      <c r="D32" s="23" t="str">
        <f>VLOOKUP(C32,sample_Code!$B$2:$C$22,2,0)</f>
        <v>C-1</v>
      </c>
      <c r="E32" s="10" t="s">
        <v>70</v>
      </c>
    </row>
    <row r="33" spans="1:5" s="5" customFormat="1" ht="12.75">
      <c r="A33" s="9">
        <v>0.4513888888888889</v>
      </c>
      <c r="B33" s="9">
        <f t="shared" si="0"/>
        <v>0.00347222222222221</v>
      </c>
      <c r="C33" s="9" t="s">
        <v>155</v>
      </c>
      <c r="D33" s="23" t="str">
        <f>VLOOKUP(C33,sample_Code!$B$2:$C$22,2,0)</f>
        <v>D-4</v>
      </c>
      <c r="E33" s="10" t="s">
        <v>71</v>
      </c>
    </row>
    <row r="34" spans="1:5" s="5" customFormat="1" ht="12.75">
      <c r="A34" s="9">
        <v>0.4930555555555556</v>
      </c>
      <c r="B34" s="9">
        <f t="shared" si="0"/>
        <v>0.041666666666666685</v>
      </c>
      <c r="C34" s="9" t="s">
        <v>16</v>
      </c>
      <c r="D34" s="23" t="str">
        <f>VLOOKUP(C34,sample_Code!$B$2:$C$22,2,0)</f>
        <v>C-3</v>
      </c>
      <c r="E34" s="10" t="s">
        <v>73</v>
      </c>
    </row>
    <row r="35" spans="1:5" s="5" customFormat="1" ht="12.75">
      <c r="A35" s="9">
        <v>0.49652777777777773</v>
      </c>
      <c r="B35" s="9">
        <f t="shared" si="0"/>
        <v>0.0034722222222221544</v>
      </c>
      <c r="C35" s="9" t="s">
        <v>169</v>
      </c>
      <c r="D35" s="23" t="str">
        <f>VLOOKUP(C35,sample_Code!$B$2:$C$22,2,0)</f>
        <v>C-4</v>
      </c>
      <c r="E35" s="10" t="s">
        <v>75</v>
      </c>
    </row>
    <row r="36" spans="1:5" s="5" customFormat="1" ht="12.75">
      <c r="A36" s="9">
        <v>0.513888888888889</v>
      </c>
      <c r="B36" s="9">
        <f t="shared" si="0"/>
        <v>0.017361111111111216</v>
      </c>
      <c r="C36" s="9" t="s">
        <v>155</v>
      </c>
      <c r="D36" s="23" t="str">
        <f>VLOOKUP(C36,sample_Code!$B$2:$C$22,2,0)</f>
        <v>D-4</v>
      </c>
      <c r="E36" s="10" t="s">
        <v>18</v>
      </c>
    </row>
    <row r="37" spans="1:5" s="5" customFormat="1" ht="12.75">
      <c r="A37" s="9">
        <v>0.5243055555555556</v>
      </c>
      <c r="B37" s="9">
        <f t="shared" si="0"/>
        <v>0.01041666666666663</v>
      </c>
      <c r="C37" s="9" t="s">
        <v>23</v>
      </c>
      <c r="D37" s="23" t="str">
        <f>VLOOKUP(C37,sample_Code!$B$2:$C$22,2,0)</f>
        <v>F-1</v>
      </c>
      <c r="E37" s="10" t="s">
        <v>77</v>
      </c>
    </row>
    <row r="38" spans="1:5" s="5" customFormat="1" ht="12.75">
      <c r="A38" s="9">
        <v>0.5465277777777778</v>
      </c>
      <c r="B38" s="9">
        <f t="shared" si="0"/>
        <v>0.022222222222222254</v>
      </c>
      <c r="C38" s="9" t="s">
        <v>12</v>
      </c>
      <c r="D38" s="23" t="str">
        <f>VLOOKUP(C38,sample_Code!$B$2:$C$22,2,0)</f>
        <v>B-3</v>
      </c>
      <c r="E38" s="10" t="s">
        <v>78</v>
      </c>
    </row>
    <row r="39" spans="1:5" s="5" customFormat="1" ht="12.75">
      <c r="A39" s="9">
        <v>0.5645833333333333</v>
      </c>
      <c r="B39" s="9">
        <f t="shared" si="0"/>
        <v>0.01805555555555549</v>
      </c>
      <c r="C39" s="9" t="s">
        <v>10</v>
      </c>
      <c r="D39" s="23" t="str">
        <f>VLOOKUP(C39,sample_Code!$B$2:$C$22,2,0)</f>
        <v>B-1</v>
      </c>
      <c r="E39" s="10" t="s">
        <v>114</v>
      </c>
    </row>
    <row r="40" spans="1:5" s="5" customFormat="1" ht="12.75">
      <c r="A40" s="9">
        <v>0.5659722222222222</v>
      </c>
      <c r="B40" s="9">
        <f t="shared" si="0"/>
        <v>0.001388888888888884</v>
      </c>
      <c r="C40" s="9" t="s">
        <v>21</v>
      </c>
      <c r="D40" s="23" t="str">
        <f>VLOOKUP(C40,sample_Code!$B$2:$C$22,2,0)</f>
        <v>E-3</v>
      </c>
      <c r="E40" s="10" t="s">
        <v>116</v>
      </c>
    </row>
    <row r="41" spans="1:5" s="5" customFormat="1" ht="12.75">
      <c r="A41" s="9">
        <v>0.575</v>
      </c>
      <c r="B41" s="9">
        <f t="shared" si="0"/>
        <v>0.009027777777777746</v>
      </c>
      <c r="C41" s="10" t="s">
        <v>155</v>
      </c>
      <c r="D41" s="23" t="str">
        <f>VLOOKUP(C41,sample_Code!$B$2:$C$22,2,0)</f>
        <v>D-4</v>
      </c>
      <c r="E41" s="10" t="s">
        <v>117</v>
      </c>
    </row>
    <row r="42" spans="1:5" s="5" customFormat="1" ht="12.75">
      <c r="A42" s="9">
        <v>0.5819444444444445</v>
      </c>
      <c r="B42" s="9">
        <f t="shared" si="0"/>
        <v>0.006944444444444531</v>
      </c>
      <c r="C42" s="10" t="s">
        <v>24</v>
      </c>
      <c r="D42" s="23" t="str">
        <f>VLOOKUP(C42,sample_Code!$B$2:$C$22,2,0)</f>
        <v>F-2</v>
      </c>
      <c r="E42" s="10" t="s">
        <v>118</v>
      </c>
    </row>
    <row r="43" spans="1:5" s="5" customFormat="1" ht="12.75">
      <c r="A43" s="9">
        <v>0.6034722222222222</v>
      </c>
      <c r="B43" s="9">
        <f t="shared" si="0"/>
        <v>0.0215277777777777</v>
      </c>
      <c r="C43" s="10" t="s">
        <v>16</v>
      </c>
      <c r="D43" s="23" t="str">
        <f>VLOOKUP(C43,sample_Code!$B$2:$C$22,2,0)</f>
        <v>C-3</v>
      </c>
      <c r="E43" s="10" t="s">
        <v>121</v>
      </c>
    </row>
    <row r="44" spans="1:5" s="5" customFormat="1" ht="12.75">
      <c r="A44" s="9">
        <v>0.6361111111111112</v>
      </c>
      <c r="B44" s="9">
        <f t="shared" si="0"/>
        <v>0.032638888888888995</v>
      </c>
      <c r="C44" s="10" t="s">
        <v>122</v>
      </c>
      <c r="D44" s="23" t="str">
        <f>VLOOKUP(C44,sample_Code!$B$2:$C$22,2,0)</f>
        <v>G</v>
      </c>
      <c r="E44" s="10" t="s">
        <v>125</v>
      </c>
    </row>
    <row r="45" spans="1:5" s="5" customFormat="1" ht="12.75">
      <c r="A45" s="9">
        <v>0.642361111111111</v>
      </c>
      <c r="B45" s="9">
        <f t="shared" si="0"/>
        <v>0.006249999999999867</v>
      </c>
      <c r="C45" s="10" t="s">
        <v>16</v>
      </c>
      <c r="D45" s="23" t="str">
        <f>VLOOKUP(C45,sample_Code!$B$2:$C$22,2,0)</f>
        <v>C-3</v>
      </c>
      <c r="E45" s="10" t="s">
        <v>127</v>
      </c>
    </row>
    <row r="46" spans="1:5" s="5" customFormat="1" ht="12.75">
      <c r="A46" s="9">
        <v>0.6756944444444444</v>
      </c>
      <c r="B46" s="9">
        <f t="shared" si="0"/>
        <v>0.033333333333333326</v>
      </c>
      <c r="C46" s="10" t="s">
        <v>16</v>
      </c>
      <c r="D46" s="23" t="str">
        <f>VLOOKUP(C46,sample_Code!$B$2:$C$22,2,0)</f>
        <v>C-3</v>
      </c>
      <c r="E46" s="10" t="s">
        <v>127</v>
      </c>
    </row>
    <row r="47" spans="1:5" s="5" customFormat="1" ht="12.75">
      <c r="A47" s="9">
        <v>0.6770833333333334</v>
      </c>
      <c r="B47" s="9">
        <f t="shared" si="0"/>
        <v>0.001388888888888995</v>
      </c>
      <c r="C47" s="10" t="s">
        <v>10</v>
      </c>
      <c r="D47" s="23" t="str">
        <f>VLOOKUP(C47,sample_Code!$B$2:$C$22,2,0)</f>
        <v>B-1</v>
      </c>
      <c r="E47" s="10" t="s">
        <v>129</v>
      </c>
    </row>
    <row r="48" spans="1:5" s="5" customFormat="1" ht="12.75">
      <c r="A48" s="9">
        <v>0.6805555555555555</v>
      </c>
      <c r="B48" s="9">
        <f t="shared" si="0"/>
        <v>0.003472222222222099</v>
      </c>
      <c r="C48" s="10" t="s">
        <v>15</v>
      </c>
      <c r="D48" s="23" t="str">
        <f>VLOOKUP(C48,sample_Code!$B$2:$C$22,2,0)</f>
        <v>C-2</v>
      </c>
      <c r="E48" s="10" t="s">
        <v>130</v>
      </c>
    </row>
    <row r="49" spans="1:5" s="5" customFormat="1" ht="12.75">
      <c r="A49" s="9">
        <v>0.6819444444444445</v>
      </c>
      <c r="B49" s="9">
        <f t="shared" si="0"/>
        <v>0.001388888888888995</v>
      </c>
      <c r="C49" s="10" t="s">
        <v>17</v>
      </c>
      <c r="D49" s="23" t="e">
        <f>VLOOKUP(C49,sample_Code!$B$2:$C$22,2,0)</f>
        <v>#N/A</v>
      </c>
      <c r="E49" s="10" t="s">
        <v>131</v>
      </c>
    </row>
    <row r="50" spans="1:5" s="5" customFormat="1" ht="12.75">
      <c r="A50" s="9">
        <v>0.6833333333333332</v>
      </c>
      <c r="B50" s="9">
        <f t="shared" si="0"/>
        <v>0.001388888888888773</v>
      </c>
      <c r="C50" s="10" t="s">
        <v>10</v>
      </c>
      <c r="D50" s="23" t="str">
        <f>VLOOKUP(C50,sample_Code!$B$2:$C$22,2,0)</f>
        <v>B-1</v>
      </c>
      <c r="E50" s="10" t="s">
        <v>129</v>
      </c>
    </row>
    <row r="51" spans="1:5" s="5" customFormat="1" ht="12.75">
      <c r="A51" s="9">
        <v>0.6868055555555556</v>
      </c>
      <c r="B51" s="9">
        <f t="shared" si="0"/>
        <v>0.003472222222222321</v>
      </c>
      <c r="C51" s="10" t="s">
        <v>155</v>
      </c>
      <c r="D51" s="23" t="str">
        <f>VLOOKUP(C51,sample_Code!$B$2:$C$22,2,0)</f>
        <v>D-4</v>
      </c>
      <c r="E51" s="10" t="s">
        <v>71</v>
      </c>
    </row>
    <row r="52" spans="1:5" s="5" customFormat="1" ht="12.75">
      <c r="A52" s="9">
        <v>0.6923611111111111</v>
      </c>
      <c r="B52" s="9">
        <f t="shared" si="0"/>
        <v>0.005555555555555536</v>
      </c>
      <c r="C52" s="10" t="s">
        <v>17</v>
      </c>
      <c r="D52" s="23" t="e">
        <f>VLOOKUP(C52,sample_Code!$B$2:$C$22,2,0)</f>
        <v>#N/A</v>
      </c>
      <c r="E52" s="10" t="s">
        <v>132</v>
      </c>
    </row>
    <row r="53" spans="1:5" s="5" customFormat="1" ht="12.75">
      <c r="A53" s="9">
        <v>0.7027777777777778</v>
      </c>
      <c r="B53" s="9">
        <f t="shared" si="0"/>
        <v>0.01041666666666674</v>
      </c>
      <c r="C53" s="10" t="s">
        <v>155</v>
      </c>
      <c r="D53" s="23" t="str">
        <f>VLOOKUP(C53,sample_Code!$B$2:$C$22,2,0)</f>
        <v>D-4</v>
      </c>
      <c r="E53" s="10" t="s">
        <v>133</v>
      </c>
    </row>
    <row r="54" spans="1:5" s="5" customFormat="1" ht="12.75">
      <c r="A54" s="9">
        <v>0.7541666666666668</v>
      </c>
      <c r="B54" s="9">
        <f t="shared" si="0"/>
        <v>0.05138888888888893</v>
      </c>
      <c r="C54" s="10" t="s">
        <v>16</v>
      </c>
      <c r="D54" s="23" t="str">
        <f>VLOOKUP(C54,sample_Code!$B$2:$C$22,2,0)</f>
        <v>C-3</v>
      </c>
      <c r="E54" s="10" t="s">
        <v>134</v>
      </c>
    </row>
    <row r="55" spans="1:5" s="5" customFormat="1" ht="12.75">
      <c r="A55" s="9">
        <v>0.7715277777777777</v>
      </c>
      <c r="B55" s="9">
        <f t="shared" si="0"/>
        <v>0.01736111111111094</v>
      </c>
      <c r="C55" s="10" t="s">
        <v>66</v>
      </c>
      <c r="D55" s="23" t="str">
        <f>VLOOKUP(C55,sample_Code!$B$2:$C$22,2,0)</f>
        <v>C-1</v>
      </c>
      <c r="E55" s="10" t="s">
        <v>135</v>
      </c>
    </row>
    <row r="56" spans="1:5" s="5" customFormat="1" ht="12.75">
      <c r="A56" s="9">
        <v>0.7777777777777778</v>
      </c>
      <c r="B56" s="9">
        <f t="shared" si="0"/>
        <v>0.006250000000000089</v>
      </c>
      <c r="C56" s="10" t="s">
        <v>55</v>
      </c>
      <c r="D56" s="23" t="e">
        <f>VLOOKUP(C56,sample_Code!$B$2:$C$22,2,0)</f>
        <v>#N/A</v>
      </c>
      <c r="E56" s="10" t="s">
        <v>136</v>
      </c>
    </row>
    <row r="57" spans="1:5" s="5" customFormat="1" ht="12.75">
      <c r="A57" s="9">
        <v>0.83125</v>
      </c>
      <c r="B57" s="9">
        <f t="shared" si="0"/>
        <v>0.053472222222222254</v>
      </c>
      <c r="C57" s="10" t="s">
        <v>66</v>
      </c>
      <c r="D57" s="23" t="str">
        <f>VLOOKUP(C57,sample_Code!$B$2:$C$22,2,0)</f>
        <v>C-1</v>
      </c>
      <c r="E57" s="10" t="s">
        <v>137</v>
      </c>
    </row>
    <row r="58" spans="1:5" s="5" customFormat="1" ht="12.75">
      <c r="A58" s="9">
        <v>0.8520833333333333</v>
      </c>
      <c r="B58" s="9">
        <f t="shared" si="0"/>
        <v>0.02083333333333326</v>
      </c>
      <c r="C58" s="10" t="s">
        <v>23</v>
      </c>
      <c r="D58" s="23" t="str">
        <f>VLOOKUP(C58,sample_Code!$B$2:$C$22,2,0)</f>
        <v>F-1</v>
      </c>
      <c r="E58" s="10" t="s">
        <v>138</v>
      </c>
    </row>
    <row r="59" spans="1:5" s="5" customFormat="1" ht="12.75">
      <c r="A59" s="9">
        <v>0.85625</v>
      </c>
      <c r="B59" s="9">
        <f t="shared" si="0"/>
        <v>0.004166666666666652</v>
      </c>
      <c r="C59" s="10" t="s">
        <v>15</v>
      </c>
      <c r="D59" s="23" t="str">
        <f>VLOOKUP(C59,sample_Code!$B$2:$C$22,2,0)</f>
        <v>C-2</v>
      </c>
      <c r="E59" s="10" t="s">
        <v>139</v>
      </c>
    </row>
    <row r="60" spans="1:5" s="5" customFormat="1" ht="12.75">
      <c r="A60" s="9">
        <v>0.8791666666666668</v>
      </c>
      <c r="B60" s="9">
        <f t="shared" si="0"/>
        <v>0.022916666666666807</v>
      </c>
      <c r="C60" s="10" t="s">
        <v>16</v>
      </c>
      <c r="D60" s="23" t="str">
        <f>VLOOKUP(C60,sample_Code!$B$2:$C$22,2,0)</f>
        <v>C-3</v>
      </c>
      <c r="E60" s="10"/>
    </row>
    <row r="61" spans="1:5" s="5" customFormat="1" ht="12.75">
      <c r="A61" s="9">
        <v>0.9118055555555555</v>
      </c>
      <c r="B61" s="9">
        <f t="shared" si="0"/>
        <v>0.03263888888888877</v>
      </c>
      <c r="C61" s="10" t="s">
        <v>66</v>
      </c>
      <c r="D61" s="23" t="str">
        <f>VLOOKUP(C61,sample_Code!$B$2:$C$22,2,0)</f>
        <v>C-1</v>
      </c>
      <c r="E61" s="10"/>
    </row>
    <row r="62" spans="1:5" s="5" customFormat="1" ht="12.75">
      <c r="A62" s="9">
        <v>0.9152777777777777</v>
      </c>
      <c r="B62" s="9">
        <f t="shared" si="0"/>
        <v>0.00347222222222221</v>
      </c>
      <c r="C62" s="10" t="s">
        <v>155</v>
      </c>
      <c r="D62" s="23" t="str">
        <f>VLOOKUP(C62,sample_Code!$B$2:$C$22,2,0)</f>
        <v>D-4</v>
      </c>
      <c r="E62" s="10" t="s">
        <v>71</v>
      </c>
    </row>
    <row r="63" spans="1:5" s="5" customFormat="1" ht="12.75">
      <c r="A63" s="9">
        <v>0.9229166666666666</v>
      </c>
      <c r="B63" s="9">
        <f t="shared" si="0"/>
        <v>0.007638888888888862</v>
      </c>
      <c r="C63" s="10" t="s">
        <v>66</v>
      </c>
      <c r="D63" s="23" t="str">
        <f>VLOOKUP(C63,sample_Code!$B$2:$C$22,2,0)</f>
        <v>C-1</v>
      </c>
      <c r="E63" s="10"/>
    </row>
    <row r="64" spans="1:5" s="5" customFormat="1" ht="12.75">
      <c r="A64" s="9">
        <v>0.9305555555555555</v>
      </c>
      <c r="B64" s="9">
        <f t="shared" si="0"/>
        <v>0.007638888888888862</v>
      </c>
      <c r="C64" s="10" t="s">
        <v>15</v>
      </c>
      <c r="D64" s="23" t="str">
        <f>VLOOKUP(C64,sample_Code!$B$2:$C$22,2,0)</f>
        <v>C-2</v>
      </c>
      <c r="E64" s="10" t="s">
        <v>140</v>
      </c>
    </row>
    <row r="65" spans="1:5" s="5" customFormat="1" ht="12.75">
      <c r="A65" s="9">
        <v>0.9375</v>
      </c>
      <c r="B65" s="9">
        <f t="shared" si="0"/>
        <v>0.006944444444444531</v>
      </c>
      <c r="C65" s="10" t="s">
        <v>122</v>
      </c>
      <c r="D65" s="23" t="str">
        <f>VLOOKUP(C65,sample_Code!$B$2:$C$22,2,0)</f>
        <v>G</v>
      </c>
      <c r="E65" s="10" t="s">
        <v>141</v>
      </c>
    </row>
    <row r="66" spans="1:5" s="5" customFormat="1" ht="12.75">
      <c r="A66" s="9">
        <v>0.9395833333333333</v>
      </c>
      <c r="B66" s="9">
        <f t="shared" si="0"/>
        <v>0.002083333333333326</v>
      </c>
      <c r="C66" s="10" t="s">
        <v>66</v>
      </c>
      <c r="D66" s="23" t="str">
        <f>VLOOKUP(C66,sample_Code!$B$2:$C$22,2,0)</f>
        <v>C-1</v>
      </c>
      <c r="E66" s="10"/>
    </row>
    <row r="67" spans="1:5" s="5" customFormat="1" ht="12.75">
      <c r="A67" s="9">
        <v>0.9555555555555556</v>
      </c>
      <c r="B67" s="9">
        <f t="shared" si="0"/>
        <v>0.015972222222222276</v>
      </c>
      <c r="C67" s="10" t="s">
        <v>122</v>
      </c>
      <c r="D67" s="23" t="str">
        <f>VLOOKUP(C67,sample_Code!$B$2:$C$22,2,0)</f>
        <v>G</v>
      </c>
      <c r="E67" s="10" t="s">
        <v>141</v>
      </c>
    </row>
    <row r="68" spans="1:5" s="5" customFormat="1" ht="12.75">
      <c r="A68" s="9">
        <v>0.9826388888888888</v>
      </c>
      <c r="B68" s="9">
        <f t="shared" si="0"/>
        <v>0.027083333333333237</v>
      </c>
      <c r="C68" s="10" t="s">
        <v>25</v>
      </c>
      <c r="D68" s="23" t="str">
        <f>VLOOKUP(C68,sample_Code!$B$2:$C$22,2,0)</f>
        <v>F-3</v>
      </c>
      <c r="E68" s="10" t="s">
        <v>151</v>
      </c>
    </row>
    <row r="69" spans="1:5" s="5" customFormat="1" ht="12.75">
      <c r="A69" s="9">
        <v>1.0534722222222224</v>
      </c>
      <c r="B69" s="9">
        <f t="shared" si="0"/>
        <v>0.07083333333333353</v>
      </c>
      <c r="C69" s="10" t="s">
        <v>152</v>
      </c>
      <c r="D69" s="23" t="str">
        <f>VLOOKUP(C69,sample_Code!$B$2:$C$22,2,0)</f>
        <v>D-3</v>
      </c>
      <c r="E69" s="10" t="s">
        <v>150</v>
      </c>
    </row>
    <row r="70" spans="1:5" s="5" customFormat="1" ht="12.75">
      <c r="A70" s="26">
        <v>1.0638888888888889</v>
      </c>
      <c r="B70" s="9">
        <f t="shared" si="0"/>
        <v>0.010416666666666519</v>
      </c>
      <c r="C70" s="10" t="s">
        <v>24</v>
      </c>
      <c r="D70" s="23" t="str">
        <f>VLOOKUP(C70,sample_Code!$B$2:$C$22,2,0)</f>
        <v>F-2</v>
      </c>
      <c r="E70" s="10"/>
    </row>
    <row r="71" spans="1:5" s="5" customFormat="1" ht="12.75">
      <c r="A71" s="26">
        <v>1.0694444444444444</v>
      </c>
      <c r="B71" s="9">
        <f t="shared" si="0"/>
        <v>0.005555555555555536</v>
      </c>
      <c r="C71" s="10" t="s">
        <v>11</v>
      </c>
      <c r="D71" s="23" t="str">
        <f>VLOOKUP(C71,sample_Code!$B$2:$C$22,2,0)</f>
        <v>B-2</v>
      </c>
      <c r="E71" s="10" t="s">
        <v>68</v>
      </c>
    </row>
    <row r="72" spans="1:5" s="5" customFormat="1" ht="12.75">
      <c r="A72" s="10"/>
      <c r="B72" s="9">
        <f t="shared" si="0"/>
        <v>-1.0694444444444444</v>
      </c>
      <c r="C72" s="10"/>
      <c r="D72" s="23" t="e">
        <f>VLOOKUP(C72,sample_Code!$B$2:$C$22,2,0)</f>
        <v>#N/A</v>
      </c>
      <c r="E72" s="10"/>
    </row>
    <row r="73" spans="1:5" s="5" customFormat="1" ht="12.75">
      <c r="A73" s="10"/>
      <c r="B73" s="9">
        <f t="shared" si="0"/>
        <v>0</v>
      </c>
      <c r="C73" s="10"/>
      <c r="D73" s="23" t="e">
        <f>VLOOKUP(C73,sample_Code!$B$2:$C$22,2,0)</f>
        <v>#N/A</v>
      </c>
      <c r="E73" s="10"/>
    </row>
    <row r="74" spans="1:5" s="5" customFormat="1" ht="12.75">
      <c r="A74" s="10"/>
      <c r="B74" s="9">
        <f t="shared" si="0"/>
        <v>0</v>
      </c>
      <c r="C74" s="10"/>
      <c r="D74" s="23" t="e">
        <f>VLOOKUP(C74,sample_Code!$B$2:$C$22,2,0)</f>
        <v>#N/A</v>
      </c>
      <c r="E74" s="10"/>
    </row>
    <row r="75" spans="1:5" s="5" customFormat="1" ht="12.75">
      <c r="A75" s="10"/>
      <c r="B75" s="9">
        <f t="shared" si="0"/>
        <v>0</v>
      </c>
      <c r="C75" s="10"/>
      <c r="D75" s="23" t="e">
        <f>VLOOKUP(C75,sample_Code!$B$2:$C$22,2,0)</f>
        <v>#N/A</v>
      </c>
      <c r="E75" s="10"/>
    </row>
    <row r="76" spans="1:5" s="5" customFormat="1" ht="12.75">
      <c r="A76" s="10"/>
      <c r="B76" s="9">
        <f t="shared" si="0"/>
        <v>0</v>
      </c>
      <c r="C76" s="10"/>
      <c r="D76" s="23" t="e">
        <f>VLOOKUP(C76,sample_Code!$B$2:$C$22,2,0)</f>
        <v>#N/A</v>
      </c>
      <c r="E76" s="10"/>
    </row>
    <row r="77" spans="1:5" s="5" customFormat="1" ht="12.75">
      <c r="A77" s="10"/>
      <c r="B77" s="9">
        <f t="shared" si="0"/>
        <v>0</v>
      </c>
      <c r="C77" s="10"/>
      <c r="D77" s="23" t="e">
        <f>VLOOKUP(C77,sample_Code!$B$2:$C$22,2,0)</f>
        <v>#N/A</v>
      </c>
      <c r="E77" s="10"/>
    </row>
    <row r="78" spans="1:5" s="5" customFormat="1" ht="12.75">
      <c r="A78" s="10"/>
      <c r="B78" s="9">
        <f t="shared" si="0"/>
        <v>0</v>
      </c>
      <c r="C78" s="10"/>
      <c r="D78" s="23" t="e">
        <f>VLOOKUP(C78,sample_Code!$B$2:$C$22,2,0)</f>
        <v>#N/A</v>
      </c>
      <c r="E78" s="10"/>
    </row>
    <row r="79" spans="1:5" s="5" customFormat="1" ht="12.75">
      <c r="A79" s="10"/>
      <c r="B79" s="9">
        <f t="shared" si="0"/>
        <v>0</v>
      </c>
      <c r="C79" s="10"/>
      <c r="D79" s="23" t="e">
        <f>VLOOKUP(C79,sample_Code!$B$2:$C$22,2,0)</f>
        <v>#N/A</v>
      </c>
      <c r="E79" s="10"/>
    </row>
    <row r="80" spans="1:5" s="5" customFormat="1" ht="12.75">
      <c r="A80" s="10"/>
      <c r="B80" s="9">
        <f t="shared" si="0"/>
        <v>0</v>
      </c>
      <c r="C80" s="10"/>
      <c r="D80" s="23" t="e">
        <f>VLOOKUP(C80,sample_Code!$B$2:$C$22,2,0)</f>
        <v>#N/A</v>
      </c>
      <c r="E80" s="10"/>
    </row>
    <row r="81" spans="1:5" s="5" customFormat="1" ht="12.75">
      <c r="A81" s="10"/>
      <c r="B81" s="9">
        <f t="shared" si="0"/>
        <v>0</v>
      </c>
      <c r="C81" s="10"/>
      <c r="D81" s="23" t="e">
        <f>VLOOKUP(C81,sample_Code!$B$2:$C$22,2,0)</f>
        <v>#N/A</v>
      </c>
      <c r="E81" s="10"/>
    </row>
    <row r="82" spans="1:5" s="5" customFormat="1" ht="12.75">
      <c r="A82" s="10"/>
      <c r="B82" s="9">
        <f t="shared" si="0"/>
        <v>0</v>
      </c>
      <c r="C82" s="10"/>
      <c r="D82" s="23" t="e">
        <f>VLOOKUP(C82,sample_Code!$B$2:$C$22,2,0)</f>
        <v>#N/A</v>
      </c>
      <c r="E82" s="10"/>
    </row>
    <row r="83" spans="1:5" s="5" customFormat="1" ht="12.75">
      <c r="A83" s="10"/>
      <c r="B83" s="9">
        <f t="shared" si="0"/>
        <v>0</v>
      </c>
      <c r="C83" s="10"/>
      <c r="D83" s="23" t="e">
        <f>VLOOKUP(C83,sample_Code!$B$2:$C$22,2,0)</f>
        <v>#N/A</v>
      </c>
      <c r="E83" s="10"/>
    </row>
    <row r="84" spans="1:5" s="5" customFormat="1" ht="12.75">
      <c r="A84" s="10"/>
      <c r="B84" s="9">
        <f t="shared" si="0"/>
        <v>0</v>
      </c>
      <c r="C84" s="10"/>
      <c r="D84" s="23" t="e">
        <f>VLOOKUP(C84,sample_Code!$B$2:$C$22,2,0)</f>
        <v>#N/A</v>
      </c>
      <c r="E84" s="10"/>
    </row>
    <row r="85" spans="1:5" s="5" customFormat="1" ht="12.75">
      <c r="A85" s="10"/>
      <c r="B85" s="9">
        <f t="shared" si="0"/>
        <v>0</v>
      </c>
      <c r="C85" s="10"/>
      <c r="D85" s="23" t="e">
        <f>VLOOKUP(C85,sample_Code!$B$2:$C$22,2,0)</f>
        <v>#N/A</v>
      </c>
      <c r="E85" s="10"/>
    </row>
    <row r="86" spans="1:5" s="5" customFormat="1" ht="12.75">
      <c r="A86" s="10"/>
      <c r="B86" s="9">
        <f t="shared" si="0"/>
        <v>0</v>
      </c>
      <c r="C86" s="10"/>
      <c r="D86" s="23" t="e">
        <f>VLOOKUP(C86,sample_Code!$B$2:$C$22,2,0)</f>
        <v>#N/A</v>
      </c>
      <c r="E86" s="10"/>
    </row>
    <row r="87" spans="1:5" s="5" customFormat="1" ht="12.75">
      <c r="A87" s="10"/>
      <c r="B87" s="9">
        <f t="shared" si="0"/>
        <v>0</v>
      </c>
      <c r="C87" s="10"/>
      <c r="D87" s="23" t="e">
        <f>VLOOKUP(C87,sample_Code!$B$2:$C$22,2,0)</f>
        <v>#N/A</v>
      </c>
      <c r="E87" s="10"/>
    </row>
    <row r="88" spans="1:5" s="5" customFormat="1" ht="12.75">
      <c r="A88" s="10"/>
      <c r="B88" s="9">
        <f t="shared" si="0"/>
        <v>0</v>
      </c>
      <c r="C88" s="10"/>
      <c r="D88" s="23" t="e">
        <f>VLOOKUP(C88,sample_Code!$B$2:$C$22,2,0)</f>
        <v>#N/A</v>
      </c>
      <c r="E88" s="10"/>
    </row>
    <row r="89" spans="1:5" s="5" customFormat="1" ht="12.75">
      <c r="A89" s="10"/>
      <c r="B89" s="9">
        <f t="shared" si="0"/>
        <v>0</v>
      </c>
      <c r="C89" s="10"/>
      <c r="D89" s="23" t="e">
        <f>VLOOKUP(C89,sample_Code!$B$2:$C$22,2,0)</f>
        <v>#N/A</v>
      </c>
      <c r="E89" s="10"/>
    </row>
    <row r="90" spans="1:5" s="5" customFormat="1" ht="12.75">
      <c r="A90" s="10"/>
      <c r="B90" s="9">
        <f aca="true" t="shared" si="1" ref="B90:B101">A90-A89</f>
        <v>0</v>
      </c>
      <c r="C90" s="10"/>
      <c r="D90" s="23" t="e">
        <f>VLOOKUP(C90,sample_Code!$B$2:$C$22,2,0)</f>
        <v>#N/A</v>
      </c>
      <c r="E90" s="10"/>
    </row>
    <row r="91" spans="1:5" s="5" customFormat="1" ht="12.75">
      <c r="A91" s="10"/>
      <c r="B91" s="9">
        <f t="shared" si="1"/>
        <v>0</v>
      </c>
      <c r="C91" s="10"/>
      <c r="D91" s="23" t="e">
        <f>VLOOKUP(C91,sample_Code!$B$2:$C$22,2,0)</f>
        <v>#N/A</v>
      </c>
      <c r="E91" s="10"/>
    </row>
    <row r="92" spans="1:5" s="5" customFormat="1" ht="12.75">
      <c r="A92" s="10"/>
      <c r="B92" s="9">
        <f t="shared" si="1"/>
        <v>0</v>
      </c>
      <c r="C92" s="10"/>
      <c r="D92" s="23" t="e">
        <f>VLOOKUP(C92,sample_Code!$B$2:$C$22,2,0)</f>
        <v>#N/A</v>
      </c>
      <c r="E92" s="10"/>
    </row>
    <row r="93" spans="1:5" s="5" customFormat="1" ht="12.75">
      <c r="A93" s="10"/>
      <c r="B93" s="9">
        <f t="shared" si="1"/>
        <v>0</v>
      </c>
      <c r="C93" s="10"/>
      <c r="D93" s="23" t="e">
        <f>VLOOKUP(C93,sample_Code!$B$2:$C$22,2,0)</f>
        <v>#N/A</v>
      </c>
      <c r="E93" s="10"/>
    </row>
    <row r="94" spans="1:5" s="5" customFormat="1" ht="12.75">
      <c r="A94" s="10"/>
      <c r="B94" s="9">
        <f t="shared" si="1"/>
        <v>0</v>
      </c>
      <c r="C94" s="10"/>
      <c r="D94" s="23" t="e">
        <f>VLOOKUP(C94,sample_Code!$B$2:$C$22,2,0)</f>
        <v>#N/A</v>
      </c>
      <c r="E94" s="10"/>
    </row>
    <row r="95" spans="1:5" s="5" customFormat="1" ht="12.75">
      <c r="A95" s="10"/>
      <c r="B95" s="9">
        <f t="shared" si="1"/>
        <v>0</v>
      </c>
      <c r="C95" s="10"/>
      <c r="D95" s="23" t="e">
        <f>VLOOKUP(C95,sample_Code!$B$2:$C$22,2,0)</f>
        <v>#N/A</v>
      </c>
      <c r="E95" s="10"/>
    </row>
    <row r="96" spans="1:5" s="5" customFormat="1" ht="12.75">
      <c r="A96" s="10"/>
      <c r="B96" s="9">
        <f t="shared" si="1"/>
        <v>0</v>
      </c>
      <c r="C96" s="10"/>
      <c r="D96" s="23" t="e">
        <f>VLOOKUP(C96,sample_Code!$B$2:$C$22,2,0)</f>
        <v>#N/A</v>
      </c>
      <c r="E96" s="10"/>
    </row>
    <row r="97" spans="1:5" s="5" customFormat="1" ht="12.75">
      <c r="A97" s="10"/>
      <c r="B97" s="9">
        <f t="shared" si="1"/>
        <v>0</v>
      </c>
      <c r="C97" s="10"/>
      <c r="D97" s="23" t="e">
        <f>VLOOKUP(C97,sample_Code!$B$2:$C$22,2,0)</f>
        <v>#N/A</v>
      </c>
      <c r="E97" s="10"/>
    </row>
    <row r="98" spans="1:5" s="5" customFormat="1" ht="12.75">
      <c r="A98" s="10"/>
      <c r="B98" s="9">
        <f t="shared" si="1"/>
        <v>0</v>
      </c>
      <c r="C98" s="10"/>
      <c r="D98" s="23" t="e">
        <f>VLOOKUP(C98,sample_Code!$B$2:$C$22,2,0)</f>
        <v>#N/A</v>
      </c>
      <c r="E98" s="10"/>
    </row>
    <row r="99" spans="1:5" s="5" customFormat="1" ht="12.75">
      <c r="A99" s="10"/>
      <c r="B99" s="9">
        <f t="shared" si="1"/>
        <v>0</v>
      </c>
      <c r="C99" s="10"/>
      <c r="D99" s="23" t="e">
        <f>VLOOKUP(C99,sample_Code!$B$2:$C$22,2,0)</f>
        <v>#N/A</v>
      </c>
      <c r="E99" s="10"/>
    </row>
    <row r="100" spans="1:5" s="5" customFormat="1" ht="12.75">
      <c r="A100" s="10"/>
      <c r="B100" s="9">
        <f t="shared" si="1"/>
        <v>0</v>
      </c>
      <c r="C100" s="10"/>
      <c r="D100" s="23" t="e">
        <f>VLOOKUP(C100,sample_Code!$B$2:$C$22,2,0)</f>
        <v>#N/A</v>
      </c>
      <c r="E100" s="10"/>
    </row>
    <row r="101" spans="1:5" s="5" customFormat="1" ht="12.75">
      <c r="A101" s="10"/>
      <c r="B101" s="9">
        <f t="shared" si="1"/>
        <v>0</v>
      </c>
      <c r="C101" s="10"/>
      <c r="D101" s="23" t="e">
        <f>VLOOKUP(C101,sample_Code!$B$2:$C$22,2,0)</f>
        <v>#N/A</v>
      </c>
      <c r="E101" s="10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1"/>
  <sheetViews>
    <sheetView zoomScale="85" zoomScaleNormal="85" zoomScalePageLayoutView="0" workbookViewId="0" topLeftCell="A14">
      <selection activeCell="J20" sqref="J20"/>
    </sheetView>
  </sheetViews>
  <sheetFormatPr defaultColWidth="8.88671875" defaultRowHeight="13.5"/>
  <cols>
    <col min="2" max="2" width="9.21484375" style="0" customWidth="1"/>
    <col min="3" max="3" width="18.10546875" style="0" customWidth="1"/>
    <col min="4" max="4" width="10.4453125" style="0" customWidth="1"/>
    <col min="5" max="5" width="33.4453125" style="0" hidden="1" customWidth="1"/>
  </cols>
  <sheetData>
    <row r="1" spans="1:7" ht="13.5">
      <c r="A1" s="2"/>
      <c r="B1" s="3" t="s">
        <v>6</v>
      </c>
      <c r="C1" s="3" t="s">
        <v>7</v>
      </c>
      <c r="D1" s="3" t="s">
        <v>41</v>
      </c>
      <c r="E1" s="4" t="s">
        <v>128</v>
      </c>
      <c r="F1" s="12" t="s">
        <v>119</v>
      </c>
      <c r="G1" s="12" t="s">
        <v>120</v>
      </c>
    </row>
    <row r="2" spans="1:8" s="6" customFormat="1" ht="12.75">
      <c r="A2" s="5"/>
      <c r="B2" s="39" t="s">
        <v>165</v>
      </c>
      <c r="C2" s="39" t="s">
        <v>8</v>
      </c>
      <c r="D2" s="20">
        <f>SUMIF($D$24:$D$101,"A-1",$B$24:$B$71)</f>
        <v>0</v>
      </c>
      <c r="E2" s="20">
        <f>SUM(D2:D3)</f>
        <v>0</v>
      </c>
      <c r="F2" s="16">
        <f>SUM(D2:D22)</f>
        <v>0</v>
      </c>
      <c r="G2" s="16">
        <f>24-F2</f>
        <v>24</v>
      </c>
      <c r="H2" s="27"/>
    </row>
    <row r="3" spans="1:7" s="6" customFormat="1" ht="12.75">
      <c r="A3" s="17"/>
      <c r="B3" s="40"/>
      <c r="C3" s="40" t="s">
        <v>166</v>
      </c>
      <c r="D3" s="21">
        <f>SUMIF($D$24:$D$101,"A-2",$B$24:$B$71)</f>
        <v>0</v>
      </c>
      <c r="E3" s="24"/>
      <c r="F3" s="5"/>
      <c r="G3" s="5"/>
    </row>
    <row r="4" spans="1:7" s="6" customFormat="1" ht="12.75">
      <c r="A4" s="5"/>
      <c r="B4" s="39" t="s">
        <v>9</v>
      </c>
      <c r="C4" s="39" t="s">
        <v>10</v>
      </c>
      <c r="D4" s="20">
        <f>SUMIF($D$24:$D$101,"B-1",$B$24:$B$71)</f>
        <v>0</v>
      </c>
      <c r="E4" s="20">
        <f>SUM(D4:D7)</f>
        <v>0</v>
      </c>
      <c r="F4" s="5"/>
      <c r="G4" s="16"/>
    </row>
    <row r="5" spans="1:7" s="6" customFormat="1" ht="12.75">
      <c r="A5" s="5"/>
      <c r="B5" s="39"/>
      <c r="C5" s="39" t="s">
        <v>11</v>
      </c>
      <c r="D5" s="20">
        <f>SUMIF($D$24:$D$101,"B-2",$B$24:$B$71)</f>
        <v>0</v>
      </c>
      <c r="E5" s="25"/>
      <c r="F5" s="5"/>
      <c r="G5" s="5"/>
    </row>
    <row r="6" spans="1:7" s="6" customFormat="1" ht="12.75">
      <c r="A6" s="5"/>
      <c r="B6" s="39"/>
      <c r="C6" s="39" t="s">
        <v>12</v>
      </c>
      <c r="D6" s="20">
        <f>SUMIF($D$24:$D$101,"B-3",$B$24:$B$71)</f>
        <v>0</v>
      </c>
      <c r="E6" s="25"/>
      <c r="F6" s="5"/>
      <c r="G6" s="5"/>
    </row>
    <row r="7" spans="1:7" s="6" customFormat="1" ht="12.75">
      <c r="A7" s="17"/>
      <c r="B7" s="40"/>
      <c r="C7" s="40" t="s">
        <v>13</v>
      </c>
      <c r="D7" s="21">
        <f>SUMIF($D$24:$D$101,"B-4",$B$24:$B$71)</f>
        <v>0</v>
      </c>
      <c r="E7" s="24"/>
      <c r="F7" s="5"/>
      <c r="G7" s="5"/>
    </row>
    <row r="8" spans="1:7" s="6" customFormat="1" ht="12.75">
      <c r="A8" s="5"/>
      <c r="B8" s="39" t="s">
        <v>14</v>
      </c>
      <c r="C8" s="39" t="s">
        <v>66</v>
      </c>
      <c r="D8" s="20">
        <f>SUMIF($D$24:$D$101,"C-1",$B$24:$B$71)</f>
        <v>0</v>
      </c>
      <c r="E8" s="20">
        <f>SUM(D8:D11)</f>
        <v>0</v>
      </c>
      <c r="F8" s="5"/>
      <c r="G8" s="5"/>
    </row>
    <row r="9" spans="1:7" s="6" customFormat="1" ht="12.75">
      <c r="A9" s="5"/>
      <c r="B9" s="39"/>
      <c r="C9" s="39" t="s">
        <v>15</v>
      </c>
      <c r="D9" s="20">
        <f>SUMIF($D$24:$D$101,"C-2",$B$24:$B$71)</f>
        <v>0</v>
      </c>
      <c r="E9" s="25"/>
      <c r="F9" s="5"/>
      <c r="G9" s="5"/>
    </row>
    <row r="10" spans="1:7" s="6" customFormat="1" ht="12.75">
      <c r="A10" s="5"/>
      <c r="B10" s="39"/>
      <c r="C10" s="39" t="s">
        <v>16</v>
      </c>
      <c r="D10" s="20">
        <f>SUMIF($D$24:$D$101,"C-3",$B$24:$B$71)</f>
        <v>0</v>
      </c>
      <c r="E10" s="25"/>
      <c r="F10" s="5"/>
      <c r="G10" s="5"/>
    </row>
    <row r="11" spans="1:7" s="6" customFormat="1" ht="12.75">
      <c r="A11" s="17"/>
      <c r="B11" s="40"/>
      <c r="C11" s="40" t="s">
        <v>17</v>
      </c>
      <c r="D11" s="21">
        <f>SUMIF($D$24:$D$101,"C-4",$B$24:$B$71)</f>
        <v>0</v>
      </c>
      <c r="E11" s="24"/>
      <c r="F11" s="5"/>
      <c r="G11" s="5"/>
    </row>
    <row r="12" spans="1:7" s="6" customFormat="1" ht="12.75">
      <c r="A12" s="5"/>
      <c r="B12" s="39" t="s">
        <v>18</v>
      </c>
      <c r="C12" s="39" t="s">
        <v>142</v>
      </c>
      <c r="D12" s="20">
        <f>SUMIF($D$24:$D$101,"D-1",$B$24:$B$71)</f>
        <v>0</v>
      </c>
      <c r="E12" s="20">
        <f>SUM(D12:D15)</f>
        <v>0</v>
      </c>
      <c r="F12" s="5"/>
      <c r="G12" s="5"/>
    </row>
    <row r="13" spans="1:7" s="6" customFormat="1" ht="12.75">
      <c r="A13" s="5"/>
      <c r="B13" s="39"/>
      <c r="C13" s="39" t="s">
        <v>156</v>
      </c>
      <c r="D13" s="20">
        <f>SUMIF($D$24:$D$101,"D-2",$B$24:$B$71)</f>
        <v>0</v>
      </c>
      <c r="E13" s="20"/>
      <c r="F13" s="5"/>
      <c r="G13" s="5"/>
    </row>
    <row r="14" spans="1:7" s="6" customFormat="1" ht="12.75">
      <c r="A14" s="5"/>
      <c r="B14" s="39"/>
      <c r="C14" s="39" t="s">
        <v>154</v>
      </c>
      <c r="D14" s="20">
        <f>SUMIF($D$24:$D$101,"D-3",$B$24:$B$71)</f>
        <v>0</v>
      </c>
      <c r="E14" s="25"/>
      <c r="F14" s="5"/>
      <c r="G14" s="5"/>
    </row>
    <row r="15" spans="1:7" s="6" customFormat="1" ht="12.75">
      <c r="A15" s="17"/>
      <c r="B15" s="40"/>
      <c r="C15" s="40" t="s">
        <v>155</v>
      </c>
      <c r="D15" s="21">
        <f>SUMIF($D$24:$D$101,"D-4",$B$24:$B$71)</f>
        <v>0</v>
      </c>
      <c r="E15" s="24"/>
      <c r="F15" s="5"/>
      <c r="G15" s="5"/>
    </row>
    <row r="16" spans="1:7" s="6" customFormat="1" ht="12.75">
      <c r="A16" s="5"/>
      <c r="B16" s="39" t="s">
        <v>19</v>
      </c>
      <c r="C16" s="39" t="s">
        <v>20</v>
      </c>
      <c r="D16" s="20">
        <f>SUMIF($D$24:$D$101,"E-1",$B$24:$B$71)</f>
        <v>0</v>
      </c>
      <c r="E16" s="20">
        <f>SUM(D16:D18)</f>
        <v>0</v>
      </c>
      <c r="F16" s="5"/>
      <c r="G16" s="5"/>
    </row>
    <row r="17" spans="1:7" s="6" customFormat="1" ht="12.75">
      <c r="A17" s="5"/>
      <c r="B17" s="39"/>
      <c r="C17" s="39" t="s">
        <v>147</v>
      </c>
      <c r="D17" s="20">
        <f>SUMIF($D$24:$D$101,"E-2",$B$24:$B$71)</f>
        <v>0</v>
      </c>
      <c r="E17" s="25"/>
      <c r="F17" s="5"/>
      <c r="G17" s="5"/>
    </row>
    <row r="18" spans="1:7" s="6" customFormat="1" ht="12.75">
      <c r="A18" s="17"/>
      <c r="B18" s="40"/>
      <c r="C18" s="40" t="s">
        <v>21</v>
      </c>
      <c r="D18" s="21">
        <f>SUMIF($D$24:$D$101,"E-3",$B$24:$B$71)</f>
        <v>0</v>
      </c>
      <c r="E18" s="24"/>
      <c r="F18" s="5"/>
      <c r="G18" s="5"/>
    </row>
    <row r="19" spans="1:7" s="6" customFormat="1" ht="12.75">
      <c r="A19" s="5"/>
      <c r="B19" s="39" t="s">
        <v>22</v>
      </c>
      <c r="C19" s="39" t="s">
        <v>23</v>
      </c>
      <c r="D19" s="20">
        <f>SUMIF($D$24:$D$101,"F-1",$B$24:$B$71)</f>
        <v>0</v>
      </c>
      <c r="E19" s="20">
        <f>SUM(D19:D21)</f>
        <v>0</v>
      </c>
      <c r="F19" s="5"/>
      <c r="G19" s="5"/>
    </row>
    <row r="20" spans="1:7" s="6" customFormat="1" ht="12.75">
      <c r="A20" s="5"/>
      <c r="B20" s="39"/>
      <c r="C20" s="39" t="s">
        <v>24</v>
      </c>
      <c r="D20" s="20">
        <f>SUMIF($D$24:$D$101,"F-2",$B$24:$B$71)</f>
        <v>0</v>
      </c>
      <c r="E20" s="25"/>
      <c r="F20" s="5"/>
      <c r="G20" s="5"/>
    </row>
    <row r="21" spans="1:7" s="6" customFormat="1" ht="12.75">
      <c r="A21" s="17"/>
      <c r="B21" s="40"/>
      <c r="C21" s="40" t="s">
        <v>25</v>
      </c>
      <c r="D21" s="21">
        <f>SUMIF($D$24:$D$101,"F-3",$B$24:$B$71)</f>
        <v>0</v>
      </c>
      <c r="E21" s="24"/>
      <c r="F21" s="5"/>
      <c r="G21" s="5"/>
    </row>
    <row r="22" spans="1:7" ht="14.25" thickBot="1">
      <c r="A22" s="18"/>
      <c r="B22" s="41" t="s">
        <v>122</v>
      </c>
      <c r="C22" s="42" t="s">
        <v>122</v>
      </c>
      <c r="D22" s="22">
        <f>SUMIF($D$24:$D$101,"G",$B$24:$B$71)</f>
        <v>0</v>
      </c>
      <c r="E22" s="22">
        <f>D22</f>
        <v>0</v>
      </c>
      <c r="F22" s="5"/>
      <c r="G22" s="5"/>
    </row>
    <row r="23" spans="1:5" ht="14.25" thickTop="1">
      <c r="A23" s="8" t="s">
        <v>3</v>
      </c>
      <c r="B23" s="8" t="s">
        <v>0</v>
      </c>
      <c r="C23" s="8" t="s">
        <v>6</v>
      </c>
      <c r="D23" s="8" t="s">
        <v>1</v>
      </c>
      <c r="E23" s="8" t="s">
        <v>2</v>
      </c>
    </row>
    <row r="24" spans="1:5" s="5" customFormat="1" ht="12.75">
      <c r="A24" s="9"/>
      <c r="B24" s="9" t="e">
        <f>#REF!-A24</f>
        <v>#REF!</v>
      </c>
      <c r="C24" s="11" t="s">
        <v>81</v>
      </c>
      <c r="D24" s="23" t="s">
        <v>5</v>
      </c>
      <c r="E24" s="10"/>
    </row>
    <row r="25" spans="1:5" s="5" customFormat="1" ht="12.75">
      <c r="A25" s="9"/>
      <c r="B25" s="9">
        <f>A25-A24</f>
        <v>0</v>
      </c>
      <c r="C25" s="9"/>
      <c r="D25" s="23" t="e">
        <f>VLOOKUP(C25,sample_Code!$B$2:$C$22,2,0)</f>
        <v>#N/A</v>
      </c>
      <c r="E25" s="10"/>
    </row>
    <row r="26" spans="1:5" s="5" customFormat="1" ht="12.75">
      <c r="A26" s="9"/>
      <c r="B26" s="9">
        <f aca="true" t="shared" si="0" ref="B26:B89">A26-A25</f>
        <v>0</v>
      </c>
      <c r="C26" s="9"/>
      <c r="D26" s="23" t="e">
        <f>VLOOKUP(C26,sample_Code!$B$2:$C$22,2,0)</f>
        <v>#N/A</v>
      </c>
      <c r="E26" s="10" t="s">
        <v>69</v>
      </c>
    </row>
    <row r="27" spans="1:5" s="5" customFormat="1" ht="12.75">
      <c r="A27" s="9"/>
      <c r="B27" s="9">
        <f t="shared" si="0"/>
        <v>0</v>
      </c>
      <c r="C27" s="9"/>
      <c r="D27" s="23" t="e">
        <f>VLOOKUP(C27,sample_Code!$B$2:$C$22,2,0)</f>
        <v>#N/A</v>
      </c>
      <c r="E27" s="10" t="s">
        <v>68</v>
      </c>
    </row>
    <row r="28" spans="1:5" s="5" customFormat="1" ht="12.75">
      <c r="A28" s="9"/>
      <c r="B28" s="9">
        <f t="shared" si="0"/>
        <v>0</v>
      </c>
      <c r="C28" s="9"/>
      <c r="D28" s="23" t="e">
        <f>VLOOKUP(C28,sample_Code!$B$2:$C$22,2,0)</f>
        <v>#N/A</v>
      </c>
      <c r="E28" s="10"/>
    </row>
    <row r="29" spans="1:5" s="5" customFormat="1" ht="12.75">
      <c r="A29" s="9"/>
      <c r="B29" s="9">
        <f t="shared" si="0"/>
        <v>0</v>
      </c>
      <c r="C29" s="9"/>
      <c r="D29" s="23" t="e">
        <f>VLOOKUP(C29,sample_Code!$B$2:$C$22,2,0)</f>
        <v>#N/A</v>
      </c>
      <c r="E29" s="10"/>
    </row>
    <row r="30" spans="1:5" s="5" customFormat="1" ht="12.75">
      <c r="A30" s="9"/>
      <c r="B30" s="9">
        <f t="shared" si="0"/>
        <v>0</v>
      </c>
      <c r="C30" s="9"/>
      <c r="D30" s="23" t="e">
        <f>VLOOKUP(C30,sample_Code!$B$2:$C$22,2,0)</f>
        <v>#N/A</v>
      </c>
      <c r="E30" s="10" t="s">
        <v>65</v>
      </c>
    </row>
    <row r="31" spans="1:5" s="5" customFormat="1" ht="12.75">
      <c r="A31" s="9"/>
      <c r="B31" s="9">
        <f t="shared" si="0"/>
        <v>0</v>
      </c>
      <c r="C31" s="9"/>
      <c r="D31" s="23" t="e">
        <f>VLOOKUP(C31,sample_Code!$B$2:$C$22,2,0)</f>
        <v>#N/A</v>
      </c>
      <c r="E31" s="10"/>
    </row>
    <row r="32" spans="1:5" s="5" customFormat="1" ht="12.75">
      <c r="A32" s="9"/>
      <c r="B32" s="9">
        <f t="shared" si="0"/>
        <v>0</v>
      </c>
      <c r="C32" s="9"/>
      <c r="D32" s="23" t="e">
        <f>VLOOKUP(C32,sample_Code!$B$2:$C$22,2,0)</f>
        <v>#N/A</v>
      </c>
      <c r="E32" s="10" t="s">
        <v>70</v>
      </c>
    </row>
    <row r="33" spans="1:5" s="5" customFormat="1" ht="12.75">
      <c r="A33" s="9"/>
      <c r="B33" s="9">
        <f t="shared" si="0"/>
        <v>0</v>
      </c>
      <c r="C33" s="9"/>
      <c r="D33" s="23" t="e">
        <f>VLOOKUP(C33,sample_Code!$B$2:$C$22,2,0)</f>
        <v>#N/A</v>
      </c>
      <c r="E33" s="10" t="s">
        <v>71</v>
      </c>
    </row>
    <row r="34" spans="1:5" s="5" customFormat="1" ht="12.75">
      <c r="A34" s="9"/>
      <c r="B34" s="9">
        <f t="shared" si="0"/>
        <v>0</v>
      </c>
      <c r="C34" s="9"/>
      <c r="D34" s="23" t="e">
        <f>VLOOKUP(C34,sample_Code!$B$2:$C$22,2,0)</f>
        <v>#N/A</v>
      </c>
      <c r="E34" s="10" t="s">
        <v>73</v>
      </c>
    </row>
    <row r="35" spans="1:5" s="5" customFormat="1" ht="12.75">
      <c r="A35" s="9"/>
      <c r="B35" s="9">
        <f t="shared" si="0"/>
        <v>0</v>
      </c>
      <c r="C35" s="9" t="s">
        <v>170</v>
      </c>
      <c r="D35" s="23" t="str">
        <f>VLOOKUP(C35,sample_Code!$B$2:$C$22,2,0)</f>
        <v>C-4</v>
      </c>
      <c r="E35" s="10" t="s">
        <v>75</v>
      </c>
    </row>
    <row r="36" spans="1:5" s="5" customFormat="1" ht="12.75">
      <c r="A36" s="9"/>
      <c r="B36" s="9">
        <f t="shared" si="0"/>
        <v>0</v>
      </c>
      <c r="C36" s="9"/>
      <c r="D36" s="23" t="e">
        <f>VLOOKUP(C36,sample_Code!$B$2:$C$22,2,0)</f>
        <v>#N/A</v>
      </c>
      <c r="E36" s="10" t="s">
        <v>18</v>
      </c>
    </row>
    <row r="37" spans="1:5" s="5" customFormat="1" ht="12.75">
      <c r="A37" s="9"/>
      <c r="B37" s="9">
        <f t="shared" si="0"/>
        <v>0</v>
      </c>
      <c r="C37" s="9"/>
      <c r="D37" s="23" t="e">
        <f>VLOOKUP(C37,sample_Code!$B$2:$C$22,2,0)</f>
        <v>#N/A</v>
      </c>
      <c r="E37" s="10" t="s">
        <v>77</v>
      </c>
    </row>
    <row r="38" spans="1:5" s="5" customFormat="1" ht="12.75">
      <c r="A38" s="9"/>
      <c r="B38" s="9">
        <f t="shared" si="0"/>
        <v>0</v>
      </c>
      <c r="C38" s="9"/>
      <c r="D38" s="23" t="e">
        <f>VLOOKUP(C38,sample_Code!$B$2:$C$22,2,0)</f>
        <v>#N/A</v>
      </c>
      <c r="E38" s="10" t="s">
        <v>78</v>
      </c>
    </row>
    <row r="39" spans="1:5" s="5" customFormat="1" ht="12.75">
      <c r="A39" s="9"/>
      <c r="B39" s="9">
        <f t="shared" si="0"/>
        <v>0</v>
      </c>
      <c r="C39" s="9"/>
      <c r="D39" s="23" t="e">
        <f>VLOOKUP(C39,sample_Code!$B$2:$C$22,2,0)</f>
        <v>#N/A</v>
      </c>
      <c r="E39" s="10" t="s">
        <v>114</v>
      </c>
    </row>
    <row r="40" spans="1:5" s="5" customFormat="1" ht="12.75">
      <c r="A40" s="9"/>
      <c r="B40" s="9">
        <f t="shared" si="0"/>
        <v>0</v>
      </c>
      <c r="C40" s="9"/>
      <c r="D40" s="23" t="e">
        <f>VLOOKUP(C40,sample_Code!$B$2:$C$22,2,0)</f>
        <v>#N/A</v>
      </c>
      <c r="E40" s="10" t="s">
        <v>116</v>
      </c>
    </row>
    <row r="41" spans="1:5" s="5" customFormat="1" ht="12.75">
      <c r="A41" s="9"/>
      <c r="B41" s="9">
        <f t="shared" si="0"/>
        <v>0</v>
      </c>
      <c r="C41" s="10"/>
      <c r="D41" s="23" t="e">
        <f>VLOOKUP(C41,sample_Code!$B$2:$C$22,2,0)</f>
        <v>#N/A</v>
      </c>
      <c r="E41" s="10" t="s">
        <v>117</v>
      </c>
    </row>
    <row r="42" spans="1:5" s="5" customFormat="1" ht="12.75">
      <c r="A42" s="9"/>
      <c r="B42" s="9">
        <f t="shared" si="0"/>
        <v>0</v>
      </c>
      <c r="C42" s="10"/>
      <c r="D42" s="23" t="e">
        <f>VLOOKUP(C42,sample_Code!$B$2:$C$22,2,0)</f>
        <v>#N/A</v>
      </c>
      <c r="E42" s="10" t="s">
        <v>118</v>
      </c>
    </row>
    <row r="43" spans="1:5" s="5" customFormat="1" ht="12.75">
      <c r="A43" s="9"/>
      <c r="B43" s="9">
        <f t="shared" si="0"/>
        <v>0</v>
      </c>
      <c r="C43" s="10"/>
      <c r="D43" s="23" t="e">
        <f>VLOOKUP(C43,sample_Code!$B$2:$C$22,2,0)</f>
        <v>#N/A</v>
      </c>
      <c r="E43" s="10" t="s">
        <v>121</v>
      </c>
    </row>
    <row r="44" spans="1:5" s="5" customFormat="1" ht="12.75">
      <c r="A44" s="9"/>
      <c r="B44" s="9">
        <f t="shared" si="0"/>
        <v>0</v>
      </c>
      <c r="C44" s="10"/>
      <c r="D44" s="23" t="e">
        <f>VLOOKUP(C44,sample_Code!$B$2:$C$22,2,0)</f>
        <v>#N/A</v>
      </c>
      <c r="E44" s="10" t="s">
        <v>125</v>
      </c>
    </row>
    <row r="45" spans="1:5" s="5" customFormat="1" ht="12.75">
      <c r="A45" s="9"/>
      <c r="B45" s="9">
        <f t="shared" si="0"/>
        <v>0</v>
      </c>
      <c r="C45" s="10"/>
      <c r="D45" s="23" t="e">
        <f>VLOOKUP(C45,sample_Code!$B$2:$C$22,2,0)</f>
        <v>#N/A</v>
      </c>
      <c r="E45" s="10" t="s">
        <v>127</v>
      </c>
    </row>
    <row r="46" spans="1:5" s="5" customFormat="1" ht="12.75">
      <c r="A46" s="9"/>
      <c r="B46" s="9">
        <f t="shared" si="0"/>
        <v>0</v>
      </c>
      <c r="C46" s="10"/>
      <c r="D46" s="23" t="e">
        <f>VLOOKUP(C46,sample_Code!$B$2:$C$22,2,0)</f>
        <v>#N/A</v>
      </c>
      <c r="E46" s="10" t="s">
        <v>127</v>
      </c>
    </row>
    <row r="47" spans="1:5" s="5" customFormat="1" ht="12.75">
      <c r="A47" s="9"/>
      <c r="B47" s="9">
        <f t="shared" si="0"/>
        <v>0</v>
      </c>
      <c r="C47" s="10"/>
      <c r="D47" s="23" t="e">
        <f>VLOOKUP(C47,sample_Code!$B$2:$C$22,2,0)</f>
        <v>#N/A</v>
      </c>
      <c r="E47" s="10" t="s">
        <v>129</v>
      </c>
    </row>
    <row r="48" spans="1:5" s="5" customFormat="1" ht="12.75">
      <c r="A48" s="9"/>
      <c r="B48" s="9">
        <f t="shared" si="0"/>
        <v>0</v>
      </c>
      <c r="C48" s="10"/>
      <c r="D48" s="23" t="e">
        <f>VLOOKUP(C48,sample_Code!$B$2:$C$22,2,0)</f>
        <v>#N/A</v>
      </c>
      <c r="E48" s="10" t="s">
        <v>130</v>
      </c>
    </row>
    <row r="49" spans="1:5" s="5" customFormat="1" ht="12.75">
      <c r="A49" s="9"/>
      <c r="B49" s="9">
        <f t="shared" si="0"/>
        <v>0</v>
      </c>
      <c r="C49" s="10"/>
      <c r="D49" s="23" t="e">
        <f>VLOOKUP(C49,sample_Code!$B$2:$C$22,2,0)</f>
        <v>#N/A</v>
      </c>
      <c r="E49" s="10" t="s">
        <v>131</v>
      </c>
    </row>
    <row r="50" spans="1:5" s="5" customFormat="1" ht="12.75">
      <c r="A50" s="9"/>
      <c r="B50" s="9">
        <f t="shared" si="0"/>
        <v>0</v>
      </c>
      <c r="C50" s="10"/>
      <c r="D50" s="23" t="e">
        <f>VLOOKUP(C50,sample_Code!$B$2:$C$22,2,0)</f>
        <v>#N/A</v>
      </c>
      <c r="E50" s="10" t="s">
        <v>129</v>
      </c>
    </row>
    <row r="51" spans="1:5" s="5" customFormat="1" ht="12.75">
      <c r="A51" s="9"/>
      <c r="B51" s="9">
        <f t="shared" si="0"/>
        <v>0</v>
      </c>
      <c r="C51" s="10"/>
      <c r="D51" s="23" t="e">
        <f>VLOOKUP(C51,sample_Code!$B$2:$C$22,2,0)</f>
        <v>#N/A</v>
      </c>
      <c r="E51" s="10" t="s">
        <v>71</v>
      </c>
    </row>
    <row r="52" spans="1:5" s="5" customFormat="1" ht="12.75">
      <c r="A52" s="9"/>
      <c r="B52" s="9">
        <f t="shared" si="0"/>
        <v>0</v>
      </c>
      <c r="C52" s="10"/>
      <c r="D52" s="23" t="e">
        <f>VLOOKUP(C52,sample_Code!$B$2:$C$22,2,0)</f>
        <v>#N/A</v>
      </c>
      <c r="E52" s="10" t="s">
        <v>132</v>
      </c>
    </row>
    <row r="53" spans="1:5" s="5" customFormat="1" ht="12.75">
      <c r="A53" s="9"/>
      <c r="B53" s="9">
        <f t="shared" si="0"/>
        <v>0</v>
      </c>
      <c r="C53" s="10"/>
      <c r="D53" s="23" t="e">
        <f>VLOOKUP(C53,sample_Code!$B$2:$C$22,2,0)</f>
        <v>#N/A</v>
      </c>
      <c r="E53" s="10" t="s">
        <v>133</v>
      </c>
    </row>
    <row r="54" spans="1:5" s="5" customFormat="1" ht="12.75">
      <c r="A54" s="9"/>
      <c r="B54" s="9">
        <f t="shared" si="0"/>
        <v>0</v>
      </c>
      <c r="C54" s="10"/>
      <c r="D54" s="23" t="e">
        <f>VLOOKUP(C54,sample_Code!$B$2:$C$22,2,0)</f>
        <v>#N/A</v>
      </c>
      <c r="E54" s="10" t="s">
        <v>134</v>
      </c>
    </row>
    <row r="55" spans="1:5" s="5" customFormat="1" ht="12.75">
      <c r="A55" s="9"/>
      <c r="B55" s="9">
        <f t="shared" si="0"/>
        <v>0</v>
      </c>
      <c r="C55" s="10"/>
      <c r="D55" s="23" t="e">
        <f>VLOOKUP(C55,sample_Code!$B$2:$C$22,2,0)</f>
        <v>#N/A</v>
      </c>
      <c r="E55" s="10" t="s">
        <v>135</v>
      </c>
    </row>
    <row r="56" spans="1:5" s="5" customFormat="1" ht="12.75">
      <c r="A56" s="9"/>
      <c r="B56" s="9">
        <f t="shared" si="0"/>
        <v>0</v>
      </c>
      <c r="C56" s="10"/>
      <c r="D56" s="23" t="e">
        <f>VLOOKUP(C56,sample_Code!$B$2:$C$22,2,0)</f>
        <v>#N/A</v>
      </c>
      <c r="E56" s="10" t="s">
        <v>136</v>
      </c>
    </row>
    <row r="57" spans="1:5" s="5" customFormat="1" ht="12.75">
      <c r="A57" s="9"/>
      <c r="B57" s="9">
        <f t="shared" si="0"/>
        <v>0</v>
      </c>
      <c r="C57" s="10"/>
      <c r="D57" s="23" t="e">
        <f>VLOOKUP(C57,sample_Code!$B$2:$C$22,2,0)</f>
        <v>#N/A</v>
      </c>
      <c r="E57" s="10" t="s">
        <v>137</v>
      </c>
    </row>
    <row r="58" spans="1:5" s="5" customFormat="1" ht="12.75">
      <c r="A58" s="9"/>
      <c r="B58" s="9">
        <f t="shared" si="0"/>
        <v>0</v>
      </c>
      <c r="C58" s="10"/>
      <c r="D58" s="23" t="e">
        <f>VLOOKUP(C58,sample_Code!$B$2:$C$22,2,0)</f>
        <v>#N/A</v>
      </c>
      <c r="E58" s="10" t="s">
        <v>138</v>
      </c>
    </row>
    <row r="59" spans="1:5" s="5" customFormat="1" ht="12.75">
      <c r="A59" s="9"/>
      <c r="B59" s="9">
        <f t="shared" si="0"/>
        <v>0</v>
      </c>
      <c r="C59" s="10"/>
      <c r="D59" s="23" t="e">
        <f>VLOOKUP(C59,sample_Code!$B$2:$C$22,2,0)</f>
        <v>#N/A</v>
      </c>
      <c r="E59" s="10" t="s">
        <v>139</v>
      </c>
    </row>
    <row r="60" spans="1:5" s="5" customFormat="1" ht="12.75">
      <c r="A60" s="9"/>
      <c r="B60" s="9">
        <f t="shared" si="0"/>
        <v>0</v>
      </c>
      <c r="C60" s="10"/>
      <c r="D60" s="23" t="e">
        <f>VLOOKUP(C60,sample_Code!$B$2:$C$22,2,0)</f>
        <v>#N/A</v>
      </c>
      <c r="E60" s="10"/>
    </row>
    <row r="61" spans="1:5" s="5" customFormat="1" ht="12.75">
      <c r="A61" s="9"/>
      <c r="B61" s="9">
        <f t="shared" si="0"/>
        <v>0</v>
      </c>
      <c r="C61" s="10"/>
      <c r="D61" s="23" t="e">
        <f>VLOOKUP(C61,sample_Code!$B$2:$C$22,2,0)</f>
        <v>#N/A</v>
      </c>
      <c r="E61" s="10"/>
    </row>
    <row r="62" spans="1:5" s="5" customFormat="1" ht="12.75">
      <c r="A62" s="9"/>
      <c r="B62" s="9">
        <f t="shared" si="0"/>
        <v>0</v>
      </c>
      <c r="C62" s="10"/>
      <c r="D62" s="23" t="e">
        <f>VLOOKUP(C62,sample_Code!$B$2:$C$22,2,0)</f>
        <v>#N/A</v>
      </c>
      <c r="E62" s="10" t="s">
        <v>71</v>
      </c>
    </row>
    <row r="63" spans="1:5" s="5" customFormat="1" ht="12.75">
      <c r="A63" s="9"/>
      <c r="B63" s="9">
        <f t="shared" si="0"/>
        <v>0</v>
      </c>
      <c r="C63" s="10"/>
      <c r="D63" s="23" t="e">
        <f>VLOOKUP(C63,sample_Code!$B$2:$C$22,2,0)</f>
        <v>#N/A</v>
      </c>
      <c r="E63" s="10"/>
    </row>
    <row r="64" spans="1:5" s="5" customFormat="1" ht="12.75">
      <c r="A64" s="9"/>
      <c r="B64" s="9">
        <f t="shared" si="0"/>
        <v>0</v>
      </c>
      <c r="C64" s="10"/>
      <c r="D64" s="23" t="e">
        <f>VLOOKUP(C64,sample_Code!$B$2:$C$22,2,0)</f>
        <v>#N/A</v>
      </c>
      <c r="E64" s="10" t="s">
        <v>140</v>
      </c>
    </row>
    <row r="65" spans="1:5" s="5" customFormat="1" ht="12.75">
      <c r="A65" s="9"/>
      <c r="B65" s="9">
        <f t="shared" si="0"/>
        <v>0</v>
      </c>
      <c r="C65" s="10"/>
      <c r="D65" s="23" t="e">
        <f>VLOOKUP(C65,sample_Code!$B$2:$C$22,2,0)</f>
        <v>#N/A</v>
      </c>
      <c r="E65" s="10" t="s">
        <v>141</v>
      </c>
    </row>
    <row r="66" spans="1:5" s="5" customFormat="1" ht="12.75">
      <c r="A66" s="9"/>
      <c r="B66" s="9">
        <f t="shared" si="0"/>
        <v>0</v>
      </c>
      <c r="C66" s="10"/>
      <c r="D66" s="23" t="e">
        <f>VLOOKUP(C66,sample_Code!$B$2:$C$22,2,0)</f>
        <v>#N/A</v>
      </c>
      <c r="E66" s="10"/>
    </row>
    <row r="67" spans="1:5" s="5" customFormat="1" ht="12.75">
      <c r="A67" s="9"/>
      <c r="B67" s="9">
        <f t="shared" si="0"/>
        <v>0</v>
      </c>
      <c r="C67" s="10"/>
      <c r="D67" s="23" t="e">
        <f>VLOOKUP(C67,sample_Code!$B$2:$C$22,2,0)</f>
        <v>#N/A</v>
      </c>
      <c r="E67" s="10" t="s">
        <v>141</v>
      </c>
    </row>
    <row r="68" spans="1:5" s="5" customFormat="1" ht="12.75">
      <c r="A68" s="9"/>
      <c r="B68" s="9">
        <f t="shared" si="0"/>
        <v>0</v>
      </c>
      <c r="C68" s="10"/>
      <c r="D68" s="23" t="e">
        <f>VLOOKUP(C68,sample_Code!$B$2:$C$22,2,0)</f>
        <v>#N/A</v>
      </c>
      <c r="E68" s="10" t="s">
        <v>151</v>
      </c>
    </row>
    <row r="69" spans="1:5" s="5" customFormat="1" ht="12.75">
      <c r="A69" s="9"/>
      <c r="B69" s="9">
        <f t="shared" si="0"/>
        <v>0</v>
      </c>
      <c r="C69" s="10"/>
      <c r="D69" s="23" t="e">
        <f>VLOOKUP(C69,sample_Code!$B$2:$C$22,2,0)</f>
        <v>#N/A</v>
      </c>
      <c r="E69" s="10" t="s">
        <v>150</v>
      </c>
    </row>
    <row r="70" spans="1:5" s="5" customFormat="1" ht="12.75">
      <c r="A70" s="26"/>
      <c r="B70" s="9">
        <f t="shared" si="0"/>
        <v>0</v>
      </c>
      <c r="C70" s="10"/>
      <c r="D70" s="23" t="e">
        <f>VLOOKUP(C70,sample_Code!$B$2:$C$22,2,0)</f>
        <v>#N/A</v>
      </c>
      <c r="E70" s="10"/>
    </row>
    <row r="71" spans="1:5" s="5" customFormat="1" ht="12.75">
      <c r="A71" s="26"/>
      <c r="B71" s="9">
        <f t="shared" si="0"/>
        <v>0</v>
      </c>
      <c r="C71" s="10"/>
      <c r="D71" s="23" t="e">
        <f>VLOOKUP(C71,sample_Code!$B$2:$C$22,2,0)</f>
        <v>#N/A</v>
      </c>
      <c r="E71" s="10" t="s">
        <v>68</v>
      </c>
    </row>
    <row r="72" spans="1:5" s="5" customFormat="1" ht="12.75">
      <c r="A72" s="10"/>
      <c r="B72" s="9">
        <f t="shared" si="0"/>
        <v>0</v>
      </c>
      <c r="C72" s="10"/>
      <c r="D72" s="23" t="e">
        <f>VLOOKUP(C72,sample_Code!$B$2:$C$22,2,0)</f>
        <v>#N/A</v>
      </c>
      <c r="E72" s="10"/>
    </row>
    <row r="73" spans="1:5" s="5" customFormat="1" ht="12.75">
      <c r="A73" s="10"/>
      <c r="B73" s="9">
        <f t="shared" si="0"/>
        <v>0</v>
      </c>
      <c r="C73" s="10"/>
      <c r="D73" s="23" t="e">
        <f>VLOOKUP(C73,sample_Code!$B$2:$C$22,2,0)</f>
        <v>#N/A</v>
      </c>
      <c r="E73" s="10"/>
    </row>
    <row r="74" spans="1:5" s="5" customFormat="1" ht="12.75">
      <c r="A74" s="10"/>
      <c r="B74" s="9">
        <f t="shared" si="0"/>
        <v>0</v>
      </c>
      <c r="C74" s="10"/>
      <c r="D74" s="23" t="e">
        <f>VLOOKUP(C74,sample_Code!$B$2:$C$22,2,0)</f>
        <v>#N/A</v>
      </c>
      <c r="E74" s="10"/>
    </row>
    <row r="75" spans="1:5" s="5" customFormat="1" ht="12.75">
      <c r="A75" s="10"/>
      <c r="B75" s="9">
        <f t="shared" si="0"/>
        <v>0</v>
      </c>
      <c r="C75" s="10"/>
      <c r="D75" s="23" t="e">
        <f>VLOOKUP(C75,sample_Code!$B$2:$C$22,2,0)</f>
        <v>#N/A</v>
      </c>
      <c r="E75" s="10"/>
    </row>
    <row r="76" spans="1:5" s="5" customFormat="1" ht="12.75">
      <c r="A76" s="10"/>
      <c r="B76" s="9">
        <f t="shared" si="0"/>
        <v>0</v>
      </c>
      <c r="C76" s="10"/>
      <c r="D76" s="23" t="e">
        <f>VLOOKUP(C76,sample_Code!$B$2:$C$22,2,0)</f>
        <v>#N/A</v>
      </c>
      <c r="E76" s="10"/>
    </row>
    <row r="77" spans="1:5" s="5" customFormat="1" ht="12.75">
      <c r="A77" s="10"/>
      <c r="B77" s="9">
        <f t="shared" si="0"/>
        <v>0</v>
      </c>
      <c r="C77" s="10"/>
      <c r="D77" s="23" t="e">
        <f>VLOOKUP(C77,sample_Code!$B$2:$C$22,2,0)</f>
        <v>#N/A</v>
      </c>
      <c r="E77" s="10"/>
    </row>
    <row r="78" spans="1:5" s="5" customFormat="1" ht="12.75">
      <c r="A78" s="10"/>
      <c r="B78" s="9">
        <f t="shared" si="0"/>
        <v>0</v>
      </c>
      <c r="C78" s="10"/>
      <c r="D78" s="23" t="e">
        <f>VLOOKUP(C78,sample_Code!$B$2:$C$22,2,0)</f>
        <v>#N/A</v>
      </c>
      <c r="E78" s="10"/>
    </row>
    <row r="79" spans="1:5" s="5" customFormat="1" ht="12.75">
      <c r="A79" s="10"/>
      <c r="B79" s="9">
        <f t="shared" si="0"/>
        <v>0</v>
      </c>
      <c r="C79" s="10"/>
      <c r="D79" s="23" t="e">
        <f>VLOOKUP(C79,sample_Code!$B$2:$C$22,2,0)</f>
        <v>#N/A</v>
      </c>
      <c r="E79" s="10"/>
    </row>
    <row r="80" spans="1:5" s="5" customFormat="1" ht="12.75">
      <c r="A80" s="10"/>
      <c r="B80" s="9">
        <f t="shared" si="0"/>
        <v>0</v>
      </c>
      <c r="C80" s="10"/>
      <c r="D80" s="23" t="e">
        <f>VLOOKUP(C80,sample_Code!$B$2:$C$22,2,0)</f>
        <v>#N/A</v>
      </c>
      <c r="E80" s="10"/>
    </row>
    <row r="81" spans="1:5" s="5" customFormat="1" ht="12.75">
      <c r="A81" s="10"/>
      <c r="B81" s="9">
        <f t="shared" si="0"/>
        <v>0</v>
      </c>
      <c r="C81" s="10"/>
      <c r="D81" s="23" t="e">
        <f>VLOOKUP(C81,sample_Code!$B$2:$C$22,2,0)</f>
        <v>#N/A</v>
      </c>
      <c r="E81" s="10"/>
    </row>
    <row r="82" spans="1:5" s="5" customFormat="1" ht="12.75">
      <c r="A82" s="10"/>
      <c r="B82" s="9">
        <f t="shared" si="0"/>
        <v>0</v>
      </c>
      <c r="C82" s="10"/>
      <c r="D82" s="23" t="e">
        <f>VLOOKUP(C82,sample_Code!$B$2:$C$22,2,0)</f>
        <v>#N/A</v>
      </c>
      <c r="E82" s="10"/>
    </row>
    <row r="83" spans="1:5" s="5" customFormat="1" ht="12.75">
      <c r="A83" s="10"/>
      <c r="B83" s="9">
        <f t="shared" si="0"/>
        <v>0</v>
      </c>
      <c r="C83" s="10"/>
      <c r="D83" s="23" t="e">
        <f>VLOOKUP(C83,sample_Code!$B$2:$C$22,2,0)</f>
        <v>#N/A</v>
      </c>
      <c r="E83" s="10"/>
    </row>
    <row r="84" spans="1:5" s="5" customFormat="1" ht="12.75">
      <c r="A84" s="10"/>
      <c r="B84" s="9">
        <f t="shared" si="0"/>
        <v>0</v>
      </c>
      <c r="C84" s="10"/>
      <c r="D84" s="23" t="e">
        <f>VLOOKUP(C84,sample_Code!$B$2:$C$22,2,0)</f>
        <v>#N/A</v>
      </c>
      <c r="E84" s="10"/>
    </row>
    <row r="85" spans="1:5" s="5" customFormat="1" ht="12.75">
      <c r="A85" s="10"/>
      <c r="B85" s="9">
        <f t="shared" si="0"/>
        <v>0</v>
      </c>
      <c r="C85" s="10"/>
      <c r="D85" s="23" t="e">
        <f>VLOOKUP(C85,sample_Code!$B$2:$C$22,2,0)</f>
        <v>#N/A</v>
      </c>
      <c r="E85" s="10"/>
    </row>
    <row r="86" spans="1:5" s="5" customFormat="1" ht="12.75">
      <c r="A86" s="10"/>
      <c r="B86" s="9">
        <f t="shared" si="0"/>
        <v>0</v>
      </c>
      <c r="C86" s="10"/>
      <c r="D86" s="23" t="e">
        <f>VLOOKUP(C86,sample_Code!$B$2:$C$22,2,0)</f>
        <v>#N/A</v>
      </c>
      <c r="E86" s="10"/>
    </row>
    <row r="87" spans="1:5" s="5" customFormat="1" ht="12.75">
      <c r="A87" s="10"/>
      <c r="B87" s="9">
        <f t="shared" si="0"/>
        <v>0</v>
      </c>
      <c r="C87" s="10"/>
      <c r="D87" s="23" t="e">
        <f>VLOOKUP(C87,sample_Code!$B$2:$C$22,2,0)</f>
        <v>#N/A</v>
      </c>
      <c r="E87" s="10"/>
    </row>
    <row r="88" spans="1:5" s="5" customFormat="1" ht="12.75">
      <c r="A88" s="10"/>
      <c r="B88" s="9">
        <f t="shared" si="0"/>
        <v>0</v>
      </c>
      <c r="C88" s="10"/>
      <c r="D88" s="23" t="e">
        <f>VLOOKUP(C88,sample_Code!$B$2:$C$22,2,0)</f>
        <v>#N/A</v>
      </c>
      <c r="E88" s="10"/>
    </row>
    <row r="89" spans="1:5" s="5" customFormat="1" ht="12.75">
      <c r="A89" s="10"/>
      <c r="B89" s="9">
        <f t="shared" si="0"/>
        <v>0</v>
      </c>
      <c r="C89" s="10"/>
      <c r="D89" s="23" t="e">
        <f>VLOOKUP(C89,sample_Code!$B$2:$C$22,2,0)</f>
        <v>#N/A</v>
      </c>
      <c r="E89" s="10"/>
    </row>
    <row r="90" spans="1:5" s="5" customFormat="1" ht="12.75">
      <c r="A90" s="10"/>
      <c r="B90" s="9">
        <f aca="true" t="shared" si="1" ref="B90:B101">A90-A89</f>
        <v>0</v>
      </c>
      <c r="C90" s="10"/>
      <c r="D90" s="23" t="e">
        <f>VLOOKUP(C90,sample_Code!$B$2:$C$22,2,0)</f>
        <v>#N/A</v>
      </c>
      <c r="E90" s="10"/>
    </row>
    <row r="91" spans="1:5" s="5" customFormat="1" ht="12.75">
      <c r="A91" s="10"/>
      <c r="B91" s="9">
        <f t="shared" si="1"/>
        <v>0</v>
      </c>
      <c r="C91" s="10"/>
      <c r="D91" s="23" t="e">
        <f>VLOOKUP(C91,sample_Code!$B$2:$C$22,2,0)</f>
        <v>#N/A</v>
      </c>
      <c r="E91" s="10"/>
    </row>
    <row r="92" spans="1:5" s="5" customFormat="1" ht="12.75">
      <c r="A92" s="10"/>
      <c r="B92" s="9">
        <f t="shared" si="1"/>
        <v>0</v>
      </c>
      <c r="C92" s="10"/>
      <c r="D92" s="23" t="e">
        <f>VLOOKUP(C92,sample_Code!$B$2:$C$22,2,0)</f>
        <v>#N/A</v>
      </c>
      <c r="E92" s="10"/>
    </row>
    <row r="93" spans="1:5" s="5" customFormat="1" ht="12.75">
      <c r="A93" s="10"/>
      <c r="B93" s="9">
        <f t="shared" si="1"/>
        <v>0</v>
      </c>
      <c r="C93" s="10"/>
      <c r="D93" s="23" t="e">
        <f>VLOOKUP(C93,sample_Code!$B$2:$C$22,2,0)</f>
        <v>#N/A</v>
      </c>
      <c r="E93" s="10"/>
    </row>
    <row r="94" spans="1:5" s="5" customFormat="1" ht="12.75">
      <c r="A94" s="10"/>
      <c r="B94" s="9">
        <f t="shared" si="1"/>
        <v>0</v>
      </c>
      <c r="C94" s="10"/>
      <c r="D94" s="23" t="e">
        <f>VLOOKUP(C94,sample_Code!$B$2:$C$22,2,0)</f>
        <v>#N/A</v>
      </c>
      <c r="E94" s="10"/>
    </row>
    <row r="95" spans="1:5" s="5" customFormat="1" ht="12.75">
      <c r="A95" s="10"/>
      <c r="B95" s="9">
        <f t="shared" si="1"/>
        <v>0</v>
      </c>
      <c r="C95" s="10"/>
      <c r="D95" s="23" t="e">
        <f>VLOOKUP(C95,sample_Code!$B$2:$C$22,2,0)</f>
        <v>#N/A</v>
      </c>
      <c r="E95" s="10"/>
    </row>
    <row r="96" spans="1:5" s="5" customFormat="1" ht="12.75">
      <c r="A96" s="10"/>
      <c r="B96" s="9">
        <f t="shared" si="1"/>
        <v>0</v>
      </c>
      <c r="C96" s="10"/>
      <c r="D96" s="23" t="e">
        <f>VLOOKUP(C96,sample_Code!$B$2:$C$22,2,0)</f>
        <v>#N/A</v>
      </c>
      <c r="E96" s="10"/>
    </row>
    <row r="97" spans="1:5" s="5" customFormat="1" ht="12.75">
      <c r="A97" s="10"/>
      <c r="B97" s="9">
        <f t="shared" si="1"/>
        <v>0</v>
      </c>
      <c r="C97" s="10"/>
      <c r="D97" s="23" t="e">
        <f>VLOOKUP(C97,sample_Code!$B$2:$C$22,2,0)</f>
        <v>#N/A</v>
      </c>
      <c r="E97" s="10"/>
    </row>
    <row r="98" spans="1:5" s="5" customFormat="1" ht="12.75">
      <c r="A98" s="10"/>
      <c r="B98" s="9">
        <f t="shared" si="1"/>
        <v>0</v>
      </c>
      <c r="C98" s="10"/>
      <c r="D98" s="23" t="e">
        <f>VLOOKUP(C98,sample_Code!$B$2:$C$22,2,0)</f>
        <v>#N/A</v>
      </c>
      <c r="E98" s="10"/>
    </row>
    <row r="99" spans="1:5" s="5" customFormat="1" ht="12.75">
      <c r="A99" s="10"/>
      <c r="B99" s="9">
        <f t="shared" si="1"/>
        <v>0</v>
      </c>
      <c r="C99" s="10"/>
      <c r="D99" s="23" t="e">
        <f>VLOOKUP(C99,sample_Code!$B$2:$C$22,2,0)</f>
        <v>#N/A</v>
      </c>
      <c r="E99" s="10"/>
    </row>
    <row r="100" spans="1:5" s="5" customFormat="1" ht="12.75">
      <c r="A100" s="10"/>
      <c r="B100" s="9">
        <f t="shared" si="1"/>
        <v>0</v>
      </c>
      <c r="C100" s="10"/>
      <c r="D100" s="23" t="e">
        <f>VLOOKUP(C100,sample_Code!$B$2:$C$22,2,0)</f>
        <v>#N/A</v>
      </c>
      <c r="E100" s="10"/>
    </row>
    <row r="101" spans="1:5" s="5" customFormat="1" ht="12.75">
      <c r="A101" s="10"/>
      <c r="B101" s="9">
        <f t="shared" si="1"/>
        <v>0</v>
      </c>
      <c r="C101" s="10"/>
      <c r="D101" s="23" t="e">
        <f>VLOOKUP(C101,sample_Code!$B$2:$C$22,2,0)</f>
        <v>#N/A</v>
      </c>
      <c r="E101" s="10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1"/>
  <sheetViews>
    <sheetView zoomScale="85" zoomScaleNormal="85" zoomScalePageLayoutView="0" workbookViewId="0" topLeftCell="A1">
      <selection activeCell="J20" sqref="J20"/>
    </sheetView>
  </sheetViews>
  <sheetFormatPr defaultColWidth="8.88671875" defaultRowHeight="13.5"/>
  <cols>
    <col min="2" max="2" width="9.21484375" style="0" customWidth="1"/>
    <col min="3" max="3" width="18.10546875" style="0" customWidth="1"/>
    <col min="4" max="4" width="10.4453125" style="0" customWidth="1"/>
    <col min="5" max="5" width="33.4453125" style="0" hidden="1" customWidth="1"/>
  </cols>
  <sheetData>
    <row r="1" spans="1:7" ht="13.5">
      <c r="A1" s="2"/>
      <c r="B1" s="3" t="s">
        <v>6</v>
      </c>
      <c r="C1" s="3" t="s">
        <v>7</v>
      </c>
      <c r="D1" s="3" t="s">
        <v>41</v>
      </c>
      <c r="E1" s="4" t="s">
        <v>128</v>
      </c>
      <c r="F1" s="12" t="s">
        <v>119</v>
      </c>
      <c r="G1" s="12" t="s">
        <v>120</v>
      </c>
    </row>
    <row r="2" spans="1:8" s="6" customFormat="1" ht="12.75">
      <c r="A2" s="5"/>
      <c r="B2" s="39" t="s">
        <v>164</v>
      </c>
      <c r="C2" s="39" t="s">
        <v>8</v>
      </c>
      <c r="D2" s="20">
        <f>SUMIF($D$24:$D$101,"A-1",$B$24:$B$71)</f>
        <v>0</v>
      </c>
      <c r="E2" s="20">
        <f>SUM(D2:D3)</f>
        <v>0</v>
      </c>
      <c r="F2" s="16">
        <f>SUM(D2:D22)</f>
        <v>0</v>
      </c>
      <c r="G2" s="16">
        <f>24-F2</f>
        <v>24</v>
      </c>
      <c r="H2" s="27"/>
    </row>
    <row r="3" spans="1:7" s="6" customFormat="1" ht="12.75">
      <c r="A3" s="17"/>
      <c r="B3" s="40"/>
      <c r="C3" s="40" t="s">
        <v>167</v>
      </c>
      <c r="D3" s="21">
        <f>SUMIF($D$24:$D$101,"A-2",$B$24:$B$71)</f>
        <v>0</v>
      </c>
      <c r="E3" s="24"/>
      <c r="F3" s="5"/>
      <c r="G3" s="5"/>
    </row>
    <row r="4" spans="1:7" s="6" customFormat="1" ht="12.75">
      <c r="A4" s="5"/>
      <c r="B4" s="39" t="s">
        <v>9</v>
      </c>
      <c r="C4" s="39" t="s">
        <v>10</v>
      </c>
      <c r="D4" s="20">
        <f>SUMIF($D$24:$D$101,"B-1",$B$24:$B$71)</f>
        <v>0</v>
      </c>
      <c r="E4" s="20">
        <f>SUM(D4:D7)</f>
        <v>0</v>
      </c>
      <c r="F4" s="5"/>
      <c r="G4" s="16"/>
    </row>
    <row r="5" spans="1:7" s="6" customFormat="1" ht="12.75">
      <c r="A5" s="5"/>
      <c r="B5" s="39"/>
      <c r="C5" s="39" t="s">
        <v>11</v>
      </c>
      <c r="D5" s="20">
        <f>SUMIF($D$24:$D$101,"B-2",$B$24:$B$71)</f>
        <v>0</v>
      </c>
      <c r="E5" s="25"/>
      <c r="F5" s="5"/>
      <c r="G5" s="5"/>
    </row>
    <row r="6" spans="1:7" s="6" customFormat="1" ht="12.75">
      <c r="A6" s="5"/>
      <c r="B6" s="39"/>
      <c r="C6" s="39" t="s">
        <v>12</v>
      </c>
      <c r="D6" s="20">
        <f>SUMIF($D$24:$D$101,"B-3",$B$24:$B$71)</f>
        <v>0</v>
      </c>
      <c r="E6" s="25"/>
      <c r="F6" s="5"/>
      <c r="G6" s="5"/>
    </row>
    <row r="7" spans="1:7" s="6" customFormat="1" ht="12.75">
      <c r="A7" s="17"/>
      <c r="B7" s="40"/>
      <c r="C7" s="40" t="s">
        <v>13</v>
      </c>
      <c r="D7" s="21">
        <f>SUMIF($D$24:$D$101,"B-4",$B$24:$B$71)</f>
        <v>0</v>
      </c>
      <c r="E7" s="24"/>
      <c r="F7" s="5"/>
      <c r="G7" s="5"/>
    </row>
    <row r="8" spans="1:7" s="6" customFormat="1" ht="12.75">
      <c r="A8" s="5"/>
      <c r="B8" s="39" t="s">
        <v>14</v>
      </c>
      <c r="C8" s="39" t="s">
        <v>66</v>
      </c>
      <c r="D8" s="20">
        <f>SUMIF($D$24:$D$101,"C-1",$B$24:$B$71)</f>
        <v>0</v>
      </c>
      <c r="E8" s="20">
        <f>SUM(D8:D11)</f>
        <v>0</v>
      </c>
      <c r="F8" s="5"/>
      <c r="G8" s="5"/>
    </row>
    <row r="9" spans="1:7" s="6" customFormat="1" ht="12.75">
      <c r="A9" s="5"/>
      <c r="B9" s="39"/>
      <c r="C9" s="39" t="s">
        <v>15</v>
      </c>
      <c r="D9" s="20">
        <f>SUMIF($D$24:$D$101,"C-2",$B$24:$B$71)</f>
        <v>0</v>
      </c>
      <c r="E9" s="25"/>
      <c r="F9" s="5"/>
      <c r="G9" s="5"/>
    </row>
    <row r="10" spans="1:7" s="6" customFormat="1" ht="12.75">
      <c r="A10" s="5"/>
      <c r="B10" s="39"/>
      <c r="C10" s="39" t="s">
        <v>16</v>
      </c>
      <c r="D10" s="20">
        <f>SUMIF($D$24:$D$101,"C-3",$B$24:$B$71)</f>
        <v>0</v>
      </c>
      <c r="E10" s="25"/>
      <c r="F10" s="5"/>
      <c r="G10" s="5"/>
    </row>
    <row r="11" spans="1:7" s="6" customFormat="1" ht="12.75">
      <c r="A11" s="17"/>
      <c r="B11" s="40"/>
      <c r="C11" s="40" t="s">
        <v>17</v>
      </c>
      <c r="D11" s="21">
        <f>SUMIF($D$24:$D$101,"C-4",$B$24:$B$71)</f>
        <v>0</v>
      </c>
      <c r="E11" s="24"/>
      <c r="F11" s="5"/>
      <c r="G11" s="5"/>
    </row>
    <row r="12" spans="1:7" s="6" customFormat="1" ht="12.75">
      <c r="A12" s="5"/>
      <c r="B12" s="39" t="s">
        <v>18</v>
      </c>
      <c r="C12" s="39" t="s">
        <v>142</v>
      </c>
      <c r="D12" s="20">
        <f>SUMIF($D$24:$D$101,"D-1",$B$24:$B$71)</f>
        <v>0</v>
      </c>
      <c r="E12" s="20">
        <f>SUM(D12:D15)</f>
        <v>0</v>
      </c>
      <c r="F12" s="5"/>
      <c r="G12" s="5"/>
    </row>
    <row r="13" spans="1:7" s="6" customFormat="1" ht="12.75">
      <c r="A13" s="5"/>
      <c r="B13" s="39"/>
      <c r="C13" s="39" t="s">
        <v>156</v>
      </c>
      <c r="D13" s="20">
        <f>SUMIF($D$24:$D$101,"D-2",$B$24:$B$71)</f>
        <v>0</v>
      </c>
      <c r="E13" s="20"/>
      <c r="F13" s="5"/>
      <c r="G13" s="5"/>
    </row>
    <row r="14" spans="1:7" s="6" customFormat="1" ht="12.75">
      <c r="A14" s="5"/>
      <c r="B14" s="39"/>
      <c r="C14" s="39" t="s">
        <v>154</v>
      </c>
      <c r="D14" s="20">
        <f>SUMIF($D$24:$D$101,"D-3",$B$24:$B$71)</f>
        <v>0</v>
      </c>
      <c r="E14" s="25"/>
      <c r="F14" s="5"/>
      <c r="G14" s="5"/>
    </row>
    <row r="15" spans="1:7" s="6" customFormat="1" ht="12.75">
      <c r="A15" s="17"/>
      <c r="B15" s="40"/>
      <c r="C15" s="40" t="s">
        <v>155</v>
      </c>
      <c r="D15" s="21">
        <f>SUMIF($D$24:$D$101,"D-4",$B$24:$B$71)</f>
        <v>0</v>
      </c>
      <c r="E15" s="24"/>
      <c r="F15" s="5"/>
      <c r="G15" s="5"/>
    </row>
    <row r="16" spans="1:7" s="6" customFormat="1" ht="12.75">
      <c r="A16" s="5"/>
      <c r="B16" s="39" t="s">
        <v>19</v>
      </c>
      <c r="C16" s="39" t="s">
        <v>20</v>
      </c>
      <c r="D16" s="20">
        <f>SUMIF($D$24:$D$101,"E-1",$B$24:$B$71)</f>
        <v>0</v>
      </c>
      <c r="E16" s="20">
        <f>SUM(D16:D18)</f>
        <v>0</v>
      </c>
      <c r="F16" s="5"/>
      <c r="G16" s="5"/>
    </row>
    <row r="17" spans="1:7" s="6" customFormat="1" ht="12.75">
      <c r="A17" s="5"/>
      <c r="B17" s="39"/>
      <c r="C17" s="39" t="s">
        <v>147</v>
      </c>
      <c r="D17" s="20">
        <f>SUMIF($D$24:$D$101,"E-2",$B$24:$B$71)</f>
        <v>0</v>
      </c>
      <c r="E17" s="25"/>
      <c r="F17" s="5"/>
      <c r="G17" s="5"/>
    </row>
    <row r="18" spans="1:7" s="6" customFormat="1" ht="12.75">
      <c r="A18" s="17"/>
      <c r="B18" s="40"/>
      <c r="C18" s="40" t="s">
        <v>21</v>
      </c>
      <c r="D18" s="21">
        <f>SUMIF($D$24:$D$101,"E-3",$B$24:$B$71)</f>
        <v>0</v>
      </c>
      <c r="E18" s="24"/>
      <c r="F18" s="5"/>
      <c r="G18" s="5"/>
    </row>
    <row r="19" spans="1:7" s="6" customFormat="1" ht="12.75">
      <c r="A19" s="5"/>
      <c r="B19" s="39" t="s">
        <v>22</v>
      </c>
      <c r="C19" s="39" t="s">
        <v>23</v>
      </c>
      <c r="D19" s="20">
        <f>SUMIF($D$24:$D$101,"F-1",$B$24:$B$71)</f>
        <v>0</v>
      </c>
      <c r="E19" s="20">
        <f>SUM(D19:D21)</f>
        <v>0</v>
      </c>
      <c r="F19" s="5"/>
      <c r="G19" s="5"/>
    </row>
    <row r="20" spans="1:7" s="6" customFormat="1" ht="12.75">
      <c r="A20" s="5"/>
      <c r="B20" s="39"/>
      <c r="C20" s="39" t="s">
        <v>24</v>
      </c>
      <c r="D20" s="20">
        <f>SUMIF($D$24:$D$101,"F-2",$B$24:$B$71)</f>
        <v>0</v>
      </c>
      <c r="E20" s="25"/>
      <c r="F20" s="5"/>
      <c r="G20" s="5"/>
    </row>
    <row r="21" spans="1:7" s="6" customFormat="1" ht="12.75">
      <c r="A21" s="17"/>
      <c r="B21" s="40"/>
      <c r="C21" s="40" t="s">
        <v>25</v>
      </c>
      <c r="D21" s="21">
        <f>SUMIF($D$24:$D$101,"F-3",$B$24:$B$71)</f>
        <v>0</v>
      </c>
      <c r="E21" s="24"/>
      <c r="F21" s="5"/>
      <c r="G21" s="5"/>
    </row>
    <row r="22" spans="1:7" ht="14.25" thickBot="1">
      <c r="A22" s="18"/>
      <c r="B22" s="41" t="s">
        <v>122</v>
      </c>
      <c r="C22" s="42" t="s">
        <v>122</v>
      </c>
      <c r="D22" s="22">
        <f>SUMIF($D$24:$D$101,"G",$B$24:$B$71)</f>
        <v>0</v>
      </c>
      <c r="E22" s="22">
        <f>D22</f>
        <v>0</v>
      </c>
      <c r="F22" s="5"/>
      <c r="G22" s="5"/>
    </row>
    <row r="23" spans="1:5" ht="14.25" thickTop="1">
      <c r="A23" s="8" t="s">
        <v>3</v>
      </c>
      <c r="B23" s="8" t="s">
        <v>0</v>
      </c>
      <c r="C23" s="8" t="s">
        <v>6</v>
      </c>
      <c r="D23" s="8" t="s">
        <v>1</v>
      </c>
      <c r="E23" s="8" t="s">
        <v>2</v>
      </c>
    </row>
    <row r="24" spans="1:5" s="5" customFormat="1" ht="12.75">
      <c r="A24" s="9"/>
      <c r="B24" s="9" t="e">
        <f>#REF!-A24</f>
        <v>#REF!</v>
      </c>
      <c r="C24" s="11" t="s">
        <v>81</v>
      </c>
      <c r="D24" s="23" t="s">
        <v>5</v>
      </c>
      <c r="E24" s="10"/>
    </row>
    <row r="25" spans="1:5" s="5" customFormat="1" ht="12.75">
      <c r="A25" s="9"/>
      <c r="B25" s="9">
        <f>A25-A24</f>
        <v>0</v>
      </c>
      <c r="C25" s="9"/>
      <c r="D25" s="23" t="e">
        <f>VLOOKUP(C25,sample_Code!$B$2:$C$22,2,0)</f>
        <v>#N/A</v>
      </c>
      <c r="E25" s="10"/>
    </row>
    <row r="26" spans="1:5" s="5" customFormat="1" ht="12.75">
      <c r="A26" s="9"/>
      <c r="B26" s="9">
        <f aca="true" t="shared" si="0" ref="B26:B89">A26-A25</f>
        <v>0</v>
      </c>
      <c r="C26" s="9"/>
      <c r="D26" s="23" t="e">
        <f>VLOOKUP(C26,sample_Code!$B$2:$C$22,2,0)</f>
        <v>#N/A</v>
      </c>
      <c r="E26" s="10" t="s">
        <v>69</v>
      </c>
    </row>
    <row r="27" spans="1:5" s="5" customFormat="1" ht="12.75">
      <c r="A27" s="9"/>
      <c r="B27" s="9">
        <f t="shared" si="0"/>
        <v>0</v>
      </c>
      <c r="C27" s="9"/>
      <c r="D27" s="23" t="e">
        <f>VLOOKUP(C27,sample_Code!$B$2:$C$22,2,0)</f>
        <v>#N/A</v>
      </c>
      <c r="E27" s="10" t="s">
        <v>68</v>
      </c>
    </row>
    <row r="28" spans="1:5" s="5" customFormat="1" ht="12.75">
      <c r="A28" s="9"/>
      <c r="B28" s="9">
        <f t="shared" si="0"/>
        <v>0</v>
      </c>
      <c r="C28" s="9"/>
      <c r="D28" s="23" t="e">
        <f>VLOOKUP(C28,sample_Code!$B$2:$C$22,2,0)</f>
        <v>#N/A</v>
      </c>
      <c r="E28" s="10"/>
    </row>
    <row r="29" spans="1:5" s="5" customFormat="1" ht="12.75">
      <c r="A29" s="9"/>
      <c r="B29" s="9">
        <f t="shared" si="0"/>
        <v>0</v>
      </c>
      <c r="C29" s="9"/>
      <c r="D29" s="23" t="e">
        <f>VLOOKUP(C29,sample_Code!$B$2:$C$22,2,0)</f>
        <v>#N/A</v>
      </c>
      <c r="E29" s="10"/>
    </row>
    <row r="30" spans="1:5" s="5" customFormat="1" ht="12.75">
      <c r="A30" s="9"/>
      <c r="B30" s="9">
        <f t="shared" si="0"/>
        <v>0</v>
      </c>
      <c r="C30" s="9"/>
      <c r="D30" s="23" t="e">
        <f>VLOOKUP(C30,sample_Code!$B$2:$C$22,2,0)</f>
        <v>#N/A</v>
      </c>
      <c r="E30" s="10" t="s">
        <v>65</v>
      </c>
    </row>
    <row r="31" spans="1:5" s="5" customFormat="1" ht="12.75">
      <c r="A31" s="9"/>
      <c r="B31" s="9">
        <f t="shared" si="0"/>
        <v>0</v>
      </c>
      <c r="C31" s="9"/>
      <c r="D31" s="23" t="e">
        <f>VLOOKUP(C31,sample_Code!$B$2:$C$22,2,0)</f>
        <v>#N/A</v>
      </c>
      <c r="E31" s="10"/>
    </row>
    <row r="32" spans="1:5" s="5" customFormat="1" ht="12.75">
      <c r="A32" s="9"/>
      <c r="B32" s="9">
        <f t="shared" si="0"/>
        <v>0</v>
      </c>
      <c r="C32" s="9"/>
      <c r="D32" s="23" t="e">
        <f>VLOOKUP(C32,sample_Code!$B$2:$C$22,2,0)</f>
        <v>#N/A</v>
      </c>
      <c r="E32" s="10" t="s">
        <v>70</v>
      </c>
    </row>
    <row r="33" spans="1:5" s="5" customFormat="1" ht="12.75">
      <c r="A33" s="9"/>
      <c r="B33" s="9">
        <f t="shared" si="0"/>
        <v>0</v>
      </c>
      <c r="C33" s="9"/>
      <c r="D33" s="23" t="e">
        <f>VLOOKUP(C33,sample_Code!$B$2:$C$22,2,0)</f>
        <v>#N/A</v>
      </c>
      <c r="E33" s="10" t="s">
        <v>71</v>
      </c>
    </row>
    <row r="34" spans="1:5" s="5" customFormat="1" ht="12.75">
      <c r="A34" s="9"/>
      <c r="B34" s="9">
        <f t="shared" si="0"/>
        <v>0</v>
      </c>
      <c r="C34" s="9"/>
      <c r="D34" s="23" t="e">
        <f>VLOOKUP(C34,sample_Code!$B$2:$C$22,2,0)</f>
        <v>#N/A</v>
      </c>
      <c r="E34" s="10" t="s">
        <v>73</v>
      </c>
    </row>
    <row r="35" spans="1:5" s="5" customFormat="1" ht="12.75">
      <c r="A35" s="9"/>
      <c r="B35" s="9">
        <f t="shared" si="0"/>
        <v>0</v>
      </c>
      <c r="C35" s="9" t="s">
        <v>170</v>
      </c>
      <c r="D35" s="23" t="str">
        <f>VLOOKUP(C35,sample_Code!$B$2:$C$22,2,0)</f>
        <v>C-4</v>
      </c>
      <c r="E35" s="10" t="s">
        <v>75</v>
      </c>
    </row>
    <row r="36" spans="1:5" s="5" customFormat="1" ht="12.75">
      <c r="A36" s="9"/>
      <c r="B36" s="9">
        <f t="shared" si="0"/>
        <v>0</v>
      </c>
      <c r="C36" s="9"/>
      <c r="D36" s="23" t="e">
        <f>VLOOKUP(C36,sample_Code!$B$2:$C$22,2,0)</f>
        <v>#N/A</v>
      </c>
      <c r="E36" s="10" t="s">
        <v>18</v>
      </c>
    </row>
    <row r="37" spans="1:5" s="5" customFormat="1" ht="12.75">
      <c r="A37" s="9"/>
      <c r="B37" s="9">
        <f t="shared" si="0"/>
        <v>0</v>
      </c>
      <c r="C37" s="9"/>
      <c r="D37" s="23" t="e">
        <f>VLOOKUP(C37,sample_Code!$B$2:$C$22,2,0)</f>
        <v>#N/A</v>
      </c>
      <c r="E37" s="10" t="s">
        <v>77</v>
      </c>
    </row>
    <row r="38" spans="1:5" s="5" customFormat="1" ht="12.75">
      <c r="A38" s="9"/>
      <c r="B38" s="9">
        <f t="shared" si="0"/>
        <v>0</v>
      </c>
      <c r="C38" s="9"/>
      <c r="D38" s="23" t="e">
        <f>VLOOKUP(C38,sample_Code!$B$2:$C$22,2,0)</f>
        <v>#N/A</v>
      </c>
      <c r="E38" s="10" t="s">
        <v>78</v>
      </c>
    </row>
    <row r="39" spans="1:5" s="5" customFormat="1" ht="12.75">
      <c r="A39" s="9"/>
      <c r="B39" s="9">
        <f t="shared" si="0"/>
        <v>0</v>
      </c>
      <c r="C39" s="9"/>
      <c r="D39" s="23" t="e">
        <f>VLOOKUP(C39,sample_Code!$B$2:$C$22,2,0)</f>
        <v>#N/A</v>
      </c>
      <c r="E39" s="10" t="s">
        <v>114</v>
      </c>
    </row>
    <row r="40" spans="1:5" s="5" customFormat="1" ht="12.75">
      <c r="A40" s="9"/>
      <c r="B40" s="9">
        <f t="shared" si="0"/>
        <v>0</v>
      </c>
      <c r="C40" s="9"/>
      <c r="D40" s="23" t="e">
        <f>VLOOKUP(C40,sample_Code!$B$2:$C$22,2,0)</f>
        <v>#N/A</v>
      </c>
      <c r="E40" s="10" t="s">
        <v>116</v>
      </c>
    </row>
    <row r="41" spans="1:5" s="5" customFormat="1" ht="12.75">
      <c r="A41" s="9"/>
      <c r="B41" s="9">
        <f t="shared" si="0"/>
        <v>0</v>
      </c>
      <c r="C41" s="10"/>
      <c r="D41" s="23" t="e">
        <f>VLOOKUP(C41,sample_Code!$B$2:$C$22,2,0)</f>
        <v>#N/A</v>
      </c>
      <c r="E41" s="10" t="s">
        <v>117</v>
      </c>
    </row>
    <row r="42" spans="1:5" s="5" customFormat="1" ht="12.75">
      <c r="A42" s="9"/>
      <c r="B42" s="9">
        <f t="shared" si="0"/>
        <v>0</v>
      </c>
      <c r="C42" s="10"/>
      <c r="D42" s="23" t="e">
        <f>VLOOKUP(C42,sample_Code!$B$2:$C$22,2,0)</f>
        <v>#N/A</v>
      </c>
      <c r="E42" s="10" t="s">
        <v>118</v>
      </c>
    </row>
    <row r="43" spans="1:5" s="5" customFormat="1" ht="12.75">
      <c r="A43" s="9"/>
      <c r="B43" s="9">
        <f t="shared" si="0"/>
        <v>0</v>
      </c>
      <c r="C43" s="10"/>
      <c r="D43" s="23" t="e">
        <f>VLOOKUP(C43,sample_Code!$B$2:$C$22,2,0)</f>
        <v>#N/A</v>
      </c>
      <c r="E43" s="10" t="s">
        <v>121</v>
      </c>
    </row>
    <row r="44" spans="1:5" s="5" customFormat="1" ht="12.75">
      <c r="A44" s="9"/>
      <c r="B44" s="9">
        <f t="shared" si="0"/>
        <v>0</v>
      </c>
      <c r="C44" s="10"/>
      <c r="D44" s="23" t="e">
        <f>VLOOKUP(C44,sample_Code!$B$2:$C$22,2,0)</f>
        <v>#N/A</v>
      </c>
      <c r="E44" s="10" t="s">
        <v>125</v>
      </c>
    </row>
    <row r="45" spans="1:5" s="5" customFormat="1" ht="12.75">
      <c r="A45" s="9"/>
      <c r="B45" s="9">
        <f t="shared" si="0"/>
        <v>0</v>
      </c>
      <c r="C45" s="10"/>
      <c r="D45" s="23" t="e">
        <f>VLOOKUP(C45,sample_Code!$B$2:$C$22,2,0)</f>
        <v>#N/A</v>
      </c>
      <c r="E45" s="10" t="s">
        <v>127</v>
      </c>
    </row>
    <row r="46" spans="1:5" s="5" customFormat="1" ht="12.75">
      <c r="A46" s="9"/>
      <c r="B46" s="9">
        <f t="shared" si="0"/>
        <v>0</v>
      </c>
      <c r="C46" s="10"/>
      <c r="D46" s="23" t="e">
        <f>VLOOKUP(C46,sample_Code!$B$2:$C$22,2,0)</f>
        <v>#N/A</v>
      </c>
      <c r="E46" s="10" t="s">
        <v>127</v>
      </c>
    </row>
    <row r="47" spans="1:5" s="5" customFormat="1" ht="12.75">
      <c r="A47" s="9"/>
      <c r="B47" s="9">
        <f t="shared" si="0"/>
        <v>0</v>
      </c>
      <c r="C47" s="10"/>
      <c r="D47" s="23" t="e">
        <f>VLOOKUP(C47,sample_Code!$B$2:$C$22,2,0)</f>
        <v>#N/A</v>
      </c>
      <c r="E47" s="10" t="s">
        <v>129</v>
      </c>
    </row>
    <row r="48" spans="1:5" s="5" customFormat="1" ht="12.75">
      <c r="A48" s="9"/>
      <c r="B48" s="9">
        <f t="shared" si="0"/>
        <v>0</v>
      </c>
      <c r="C48" s="10"/>
      <c r="D48" s="23" t="e">
        <f>VLOOKUP(C48,sample_Code!$B$2:$C$22,2,0)</f>
        <v>#N/A</v>
      </c>
      <c r="E48" s="10" t="s">
        <v>130</v>
      </c>
    </row>
    <row r="49" spans="1:5" s="5" customFormat="1" ht="12.75">
      <c r="A49" s="9"/>
      <c r="B49" s="9">
        <f t="shared" si="0"/>
        <v>0</v>
      </c>
      <c r="C49" s="10"/>
      <c r="D49" s="23" t="e">
        <f>VLOOKUP(C49,sample_Code!$B$2:$C$22,2,0)</f>
        <v>#N/A</v>
      </c>
      <c r="E49" s="10" t="s">
        <v>131</v>
      </c>
    </row>
    <row r="50" spans="1:5" s="5" customFormat="1" ht="12.75">
      <c r="A50" s="9"/>
      <c r="B50" s="9">
        <f t="shared" si="0"/>
        <v>0</v>
      </c>
      <c r="C50" s="10"/>
      <c r="D50" s="23" t="e">
        <f>VLOOKUP(C50,sample_Code!$B$2:$C$22,2,0)</f>
        <v>#N/A</v>
      </c>
      <c r="E50" s="10" t="s">
        <v>129</v>
      </c>
    </row>
    <row r="51" spans="1:5" s="5" customFormat="1" ht="12.75">
      <c r="A51" s="9"/>
      <c r="B51" s="9">
        <f t="shared" si="0"/>
        <v>0</v>
      </c>
      <c r="C51" s="10"/>
      <c r="D51" s="23" t="e">
        <f>VLOOKUP(C51,sample_Code!$B$2:$C$22,2,0)</f>
        <v>#N/A</v>
      </c>
      <c r="E51" s="10" t="s">
        <v>71</v>
      </c>
    </row>
    <row r="52" spans="1:5" s="5" customFormat="1" ht="12.75">
      <c r="A52" s="9"/>
      <c r="B52" s="9">
        <f t="shared" si="0"/>
        <v>0</v>
      </c>
      <c r="C52" s="10"/>
      <c r="D52" s="23" t="e">
        <f>VLOOKUP(C52,sample_Code!$B$2:$C$22,2,0)</f>
        <v>#N/A</v>
      </c>
      <c r="E52" s="10" t="s">
        <v>132</v>
      </c>
    </row>
    <row r="53" spans="1:5" s="5" customFormat="1" ht="12.75">
      <c r="A53" s="9"/>
      <c r="B53" s="9">
        <f t="shared" si="0"/>
        <v>0</v>
      </c>
      <c r="C53" s="10"/>
      <c r="D53" s="23" t="e">
        <f>VLOOKUP(C53,sample_Code!$B$2:$C$22,2,0)</f>
        <v>#N/A</v>
      </c>
      <c r="E53" s="10" t="s">
        <v>133</v>
      </c>
    </row>
    <row r="54" spans="1:5" s="5" customFormat="1" ht="12.75">
      <c r="A54" s="9"/>
      <c r="B54" s="9">
        <f t="shared" si="0"/>
        <v>0</v>
      </c>
      <c r="C54" s="10"/>
      <c r="D54" s="23" t="e">
        <f>VLOOKUP(C54,sample_Code!$B$2:$C$22,2,0)</f>
        <v>#N/A</v>
      </c>
      <c r="E54" s="10" t="s">
        <v>134</v>
      </c>
    </row>
    <row r="55" spans="1:5" s="5" customFormat="1" ht="12.75">
      <c r="A55" s="9"/>
      <c r="B55" s="9">
        <f t="shared" si="0"/>
        <v>0</v>
      </c>
      <c r="C55" s="10"/>
      <c r="D55" s="23" t="e">
        <f>VLOOKUP(C55,sample_Code!$B$2:$C$22,2,0)</f>
        <v>#N/A</v>
      </c>
      <c r="E55" s="10" t="s">
        <v>135</v>
      </c>
    </row>
    <row r="56" spans="1:5" s="5" customFormat="1" ht="12.75">
      <c r="A56" s="9"/>
      <c r="B56" s="9">
        <f t="shared" si="0"/>
        <v>0</v>
      </c>
      <c r="C56" s="10"/>
      <c r="D56" s="23" t="e">
        <f>VLOOKUP(C56,sample_Code!$B$2:$C$22,2,0)</f>
        <v>#N/A</v>
      </c>
      <c r="E56" s="10" t="s">
        <v>136</v>
      </c>
    </row>
    <row r="57" spans="1:5" s="5" customFormat="1" ht="12.75">
      <c r="A57" s="9"/>
      <c r="B57" s="9">
        <f t="shared" si="0"/>
        <v>0</v>
      </c>
      <c r="C57" s="10"/>
      <c r="D57" s="23" t="e">
        <f>VLOOKUP(C57,sample_Code!$B$2:$C$22,2,0)</f>
        <v>#N/A</v>
      </c>
      <c r="E57" s="10" t="s">
        <v>137</v>
      </c>
    </row>
    <row r="58" spans="1:5" s="5" customFormat="1" ht="12.75">
      <c r="A58" s="9"/>
      <c r="B58" s="9">
        <f t="shared" si="0"/>
        <v>0</v>
      </c>
      <c r="C58" s="10"/>
      <c r="D58" s="23" t="e">
        <f>VLOOKUP(C58,sample_Code!$B$2:$C$22,2,0)</f>
        <v>#N/A</v>
      </c>
      <c r="E58" s="10" t="s">
        <v>138</v>
      </c>
    </row>
    <row r="59" spans="1:5" s="5" customFormat="1" ht="12.75">
      <c r="A59" s="9"/>
      <c r="B59" s="9">
        <f t="shared" si="0"/>
        <v>0</v>
      </c>
      <c r="C59" s="10"/>
      <c r="D59" s="23" t="e">
        <f>VLOOKUP(C59,sample_Code!$B$2:$C$22,2,0)</f>
        <v>#N/A</v>
      </c>
      <c r="E59" s="10" t="s">
        <v>139</v>
      </c>
    </row>
    <row r="60" spans="1:5" s="5" customFormat="1" ht="12.75">
      <c r="A60" s="9"/>
      <c r="B60" s="9">
        <f t="shared" si="0"/>
        <v>0</v>
      </c>
      <c r="C60" s="10"/>
      <c r="D60" s="23" t="e">
        <f>VLOOKUP(C60,sample_Code!$B$2:$C$22,2,0)</f>
        <v>#N/A</v>
      </c>
      <c r="E60" s="10"/>
    </row>
    <row r="61" spans="1:5" s="5" customFormat="1" ht="12.75">
      <c r="A61" s="9"/>
      <c r="B61" s="9">
        <f t="shared" si="0"/>
        <v>0</v>
      </c>
      <c r="C61" s="10"/>
      <c r="D61" s="23" t="e">
        <f>VLOOKUP(C61,sample_Code!$B$2:$C$22,2,0)</f>
        <v>#N/A</v>
      </c>
      <c r="E61" s="10"/>
    </row>
    <row r="62" spans="1:5" s="5" customFormat="1" ht="12.75">
      <c r="A62" s="9"/>
      <c r="B62" s="9">
        <f t="shared" si="0"/>
        <v>0</v>
      </c>
      <c r="C62" s="10"/>
      <c r="D62" s="23" t="e">
        <f>VLOOKUP(C62,sample_Code!$B$2:$C$22,2,0)</f>
        <v>#N/A</v>
      </c>
      <c r="E62" s="10" t="s">
        <v>71</v>
      </c>
    </row>
    <row r="63" spans="1:5" s="5" customFormat="1" ht="12.75">
      <c r="A63" s="9"/>
      <c r="B63" s="9">
        <f t="shared" si="0"/>
        <v>0</v>
      </c>
      <c r="C63" s="10"/>
      <c r="D63" s="23" t="e">
        <f>VLOOKUP(C63,sample_Code!$B$2:$C$22,2,0)</f>
        <v>#N/A</v>
      </c>
      <c r="E63" s="10"/>
    </row>
    <row r="64" spans="1:5" s="5" customFormat="1" ht="12.75">
      <c r="A64" s="9"/>
      <c r="B64" s="9">
        <f t="shared" si="0"/>
        <v>0</v>
      </c>
      <c r="C64" s="10"/>
      <c r="D64" s="23" t="e">
        <f>VLOOKUP(C64,sample_Code!$B$2:$C$22,2,0)</f>
        <v>#N/A</v>
      </c>
      <c r="E64" s="10" t="s">
        <v>140</v>
      </c>
    </row>
    <row r="65" spans="1:5" s="5" customFormat="1" ht="12.75">
      <c r="A65" s="9"/>
      <c r="B65" s="9">
        <f t="shared" si="0"/>
        <v>0</v>
      </c>
      <c r="C65" s="10"/>
      <c r="D65" s="23" t="e">
        <f>VLOOKUP(C65,sample_Code!$B$2:$C$22,2,0)</f>
        <v>#N/A</v>
      </c>
      <c r="E65" s="10" t="s">
        <v>141</v>
      </c>
    </row>
    <row r="66" spans="1:5" s="5" customFormat="1" ht="12.75">
      <c r="A66" s="9"/>
      <c r="B66" s="9">
        <f t="shared" si="0"/>
        <v>0</v>
      </c>
      <c r="C66" s="10"/>
      <c r="D66" s="23" t="e">
        <f>VLOOKUP(C66,sample_Code!$B$2:$C$22,2,0)</f>
        <v>#N/A</v>
      </c>
      <c r="E66" s="10"/>
    </row>
    <row r="67" spans="1:5" s="5" customFormat="1" ht="12.75">
      <c r="A67" s="9"/>
      <c r="B67" s="9">
        <f t="shared" si="0"/>
        <v>0</v>
      </c>
      <c r="C67" s="10"/>
      <c r="D67" s="23" t="e">
        <f>VLOOKUP(C67,sample_Code!$B$2:$C$22,2,0)</f>
        <v>#N/A</v>
      </c>
      <c r="E67" s="10" t="s">
        <v>141</v>
      </c>
    </row>
    <row r="68" spans="1:5" s="5" customFormat="1" ht="12.75">
      <c r="A68" s="9"/>
      <c r="B68" s="9">
        <f t="shared" si="0"/>
        <v>0</v>
      </c>
      <c r="C68" s="10"/>
      <c r="D68" s="23" t="e">
        <f>VLOOKUP(C68,sample_Code!$B$2:$C$22,2,0)</f>
        <v>#N/A</v>
      </c>
      <c r="E68" s="10" t="s">
        <v>151</v>
      </c>
    </row>
    <row r="69" spans="1:5" s="5" customFormat="1" ht="12.75">
      <c r="A69" s="9"/>
      <c r="B69" s="9">
        <f t="shared" si="0"/>
        <v>0</v>
      </c>
      <c r="C69" s="10"/>
      <c r="D69" s="23" t="e">
        <f>VLOOKUP(C69,sample_Code!$B$2:$C$22,2,0)</f>
        <v>#N/A</v>
      </c>
      <c r="E69" s="10" t="s">
        <v>150</v>
      </c>
    </row>
    <row r="70" spans="1:5" s="5" customFormat="1" ht="12.75">
      <c r="A70" s="26"/>
      <c r="B70" s="9">
        <f t="shared" si="0"/>
        <v>0</v>
      </c>
      <c r="C70" s="10"/>
      <c r="D70" s="23" t="e">
        <f>VLOOKUP(C70,sample_Code!$B$2:$C$22,2,0)</f>
        <v>#N/A</v>
      </c>
      <c r="E70" s="10"/>
    </row>
    <row r="71" spans="1:5" s="5" customFormat="1" ht="12.75">
      <c r="A71" s="26"/>
      <c r="B71" s="9">
        <f t="shared" si="0"/>
        <v>0</v>
      </c>
      <c r="C71" s="10"/>
      <c r="D71" s="23" t="e">
        <f>VLOOKUP(C71,sample_Code!$B$2:$C$22,2,0)</f>
        <v>#N/A</v>
      </c>
      <c r="E71" s="10" t="s">
        <v>68</v>
      </c>
    </row>
    <row r="72" spans="1:5" s="5" customFormat="1" ht="12.75">
      <c r="A72" s="10"/>
      <c r="B72" s="9">
        <f t="shared" si="0"/>
        <v>0</v>
      </c>
      <c r="C72" s="10"/>
      <c r="D72" s="23" t="e">
        <f>VLOOKUP(C72,sample_Code!$B$2:$C$22,2,0)</f>
        <v>#N/A</v>
      </c>
      <c r="E72" s="10"/>
    </row>
    <row r="73" spans="1:5" s="5" customFormat="1" ht="12.75">
      <c r="A73" s="10"/>
      <c r="B73" s="9">
        <f t="shared" si="0"/>
        <v>0</v>
      </c>
      <c r="C73" s="10"/>
      <c r="D73" s="23" t="e">
        <f>VLOOKUP(C73,sample_Code!$B$2:$C$22,2,0)</f>
        <v>#N/A</v>
      </c>
      <c r="E73" s="10"/>
    </row>
    <row r="74" spans="1:5" s="5" customFormat="1" ht="12.75">
      <c r="A74" s="10"/>
      <c r="B74" s="9">
        <f t="shared" si="0"/>
        <v>0</v>
      </c>
      <c r="C74" s="10"/>
      <c r="D74" s="23" t="e">
        <f>VLOOKUP(C74,sample_Code!$B$2:$C$22,2,0)</f>
        <v>#N/A</v>
      </c>
      <c r="E74" s="10"/>
    </row>
    <row r="75" spans="1:5" s="5" customFormat="1" ht="12.75">
      <c r="A75" s="10"/>
      <c r="B75" s="9">
        <f t="shared" si="0"/>
        <v>0</v>
      </c>
      <c r="C75" s="10"/>
      <c r="D75" s="23" t="e">
        <f>VLOOKUP(C75,sample_Code!$B$2:$C$22,2,0)</f>
        <v>#N/A</v>
      </c>
      <c r="E75" s="10"/>
    </row>
    <row r="76" spans="1:5" s="5" customFormat="1" ht="12.75">
      <c r="A76" s="10"/>
      <c r="B76" s="9">
        <f t="shared" si="0"/>
        <v>0</v>
      </c>
      <c r="C76" s="10"/>
      <c r="D76" s="23" t="e">
        <f>VLOOKUP(C76,sample_Code!$B$2:$C$22,2,0)</f>
        <v>#N/A</v>
      </c>
      <c r="E76" s="10"/>
    </row>
    <row r="77" spans="1:5" s="5" customFormat="1" ht="12.75">
      <c r="A77" s="10"/>
      <c r="B77" s="9">
        <f t="shared" si="0"/>
        <v>0</v>
      </c>
      <c r="C77" s="10"/>
      <c r="D77" s="23" t="e">
        <f>VLOOKUP(C77,sample_Code!$B$2:$C$22,2,0)</f>
        <v>#N/A</v>
      </c>
      <c r="E77" s="10"/>
    </row>
    <row r="78" spans="1:5" s="5" customFormat="1" ht="12.75">
      <c r="A78" s="10"/>
      <c r="B78" s="9">
        <f t="shared" si="0"/>
        <v>0</v>
      </c>
      <c r="C78" s="10"/>
      <c r="D78" s="23" t="e">
        <f>VLOOKUP(C78,sample_Code!$B$2:$C$22,2,0)</f>
        <v>#N/A</v>
      </c>
      <c r="E78" s="10"/>
    </row>
    <row r="79" spans="1:5" s="5" customFormat="1" ht="12.75">
      <c r="A79" s="10"/>
      <c r="B79" s="9">
        <f t="shared" si="0"/>
        <v>0</v>
      </c>
      <c r="C79" s="10"/>
      <c r="D79" s="23" t="e">
        <f>VLOOKUP(C79,sample_Code!$B$2:$C$22,2,0)</f>
        <v>#N/A</v>
      </c>
      <c r="E79" s="10"/>
    </row>
    <row r="80" spans="1:5" s="5" customFormat="1" ht="12.75">
      <c r="A80" s="10"/>
      <c r="B80" s="9">
        <f t="shared" si="0"/>
        <v>0</v>
      </c>
      <c r="C80" s="10"/>
      <c r="D80" s="23" t="e">
        <f>VLOOKUP(C80,sample_Code!$B$2:$C$22,2,0)</f>
        <v>#N/A</v>
      </c>
      <c r="E80" s="10"/>
    </row>
    <row r="81" spans="1:5" s="5" customFormat="1" ht="12.75">
      <c r="A81" s="10"/>
      <c r="B81" s="9">
        <f t="shared" si="0"/>
        <v>0</v>
      </c>
      <c r="C81" s="10"/>
      <c r="D81" s="23" t="e">
        <f>VLOOKUP(C81,sample_Code!$B$2:$C$22,2,0)</f>
        <v>#N/A</v>
      </c>
      <c r="E81" s="10"/>
    </row>
    <row r="82" spans="1:5" s="5" customFormat="1" ht="12.75">
      <c r="A82" s="10"/>
      <c r="B82" s="9">
        <f t="shared" si="0"/>
        <v>0</v>
      </c>
      <c r="C82" s="10"/>
      <c r="D82" s="23" t="e">
        <f>VLOOKUP(C82,sample_Code!$B$2:$C$22,2,0)</f>
        <v>#N/A</v>
      </c>
      <c r="E82" s="10"/>
    </row>
    <row r="83" spans="1:5" s="5" customFormat="1" ht="12.75">
      <c r="A83" s="10"/>
      <c r="B83" s="9">
        <f t="shared" si="0"/>
        <v>0</v>
      </c>
      <c r="C83" s="10"/>
      <c r="D83" s="23" t="e">
        <f>VLOOKUP(C83,sample_Code!$B$2:$C$22,2,0)</f>
        <v>#N/A</v>
      </c>
      <c r="E83" s="10"/>
    </row>
    <row r="84" spans="1:5" s="5" customFormat="1" ht="12.75">
      <c r="A84" s="10"/>
      <c r="B84" s="9">
        <f t="shared" si="0"/>
        <v>0</v>
      </c>
      <c r="C84" s="10"/>
      <c r="D84" s="23" t="e">
        <f>VLOOKUP(C84,sample_Code!$B$2:$C$22,2,0)</f>
        <v>#N/A</v>
      </c>
      <c r="E84" s="10"/>
    </row>
    <row r="85" spans="1:5" s="5" customFormat="1" ht="12.75">
      <c r="A85" s="10"/>
      <c r="B85" s="9">
        <f t="shared" si="0"/>
        <v>0</v>
      </c>
      <c r="C85" s="10"/>
      <c r="D85" s="23" t="e">
        <f>VLOOKUP(C85,sample_Code!$B$2:$C$22,2,0)</f>
        <v>#N/A</v>
      </c>
      <c r="E85" s="10"/>
    </row>
    <row r="86" spans="1:5" s="5" customFormat="1" ht="12.75">
      <c r="A86" s="10"/>
      <c r="B86" s="9">
        <f t="shared" si="0"/>
        <v>0</v>
      </c>
      <c r="C86" s="10"/>
      <c r="D86" s="23" t="e">
        <f>VLOOKUP(C86,sample_Code!$B$2:$C$22,2,0)</f>
        <v>#N/A</v>
      </c>
      <c r="E86" s="10"/>
    </row>
    <row r="87" spans="1:5" s="5" customFormat="1" ht="12.75">
      <c r="A87" s="10"/>
      <c r="B87" s="9">
        <f t="shared" si="0"/>
        <v>0</v>
      </c>
      <c r="C87" s="10"/>
      <c r="D87" s="23" t="e">
        <f>VLOOKUP(C87,sample_Code!$B$2:$C$22,2,0)</f>
        <v>#N/A</v>
      </c>
      <c r="E87" s="10"/>
    </row>
    <row r="88" spans="1:5" s="5" customFormat="1" ht="12.75">
      <c r="A88" s="10"/>
      <c r="B88" s="9">
        <f t="shared" si="0"/>
        <v>0</v>
      </c>
      <c r="C88" s="10"/>
      <c r="D88" s="23" t="e">
        <f>VLOOKUP(C88,sample_Code!$B$2:$C$22,2,0)</f>
        <v>#N/A</v>
      </c>
      <c r="E88" s="10"/>
    </row>
    <row r="89" spans="1:5" s="5" customFormat="1" ht="12.75">
      <c r="A89" s="10"/>
      <c r="B89" s="9">
        <f t="shared" si="0"/>
        <v>0</v>
      </c>
      <c r="C89" s="10"/>
      <c r="D89" s="23" t="e">
        <f>VLOOKUP(C89,sample_Code!$B$2:$C$22,2,0)</f>
        <v>#N/A</v>
      </c>
      <c r="E89" s="10"/>
    </row>
    <row r="90" spans="1:5" s="5" customFormat="1" ht="12.75">
      <c r="A90" s="10"/>
      <c r="B90" s="9">
        <f aca="true" t="shared" si="1" ref="B90:B101">A90-A89</f>
        <v>0</v>
      </c>
      <c r="C90" s="10"/>
      <c r="D90" s="23" t="e">
        <f>VLOOKUP(C90,sample_Code!$B$2:$C$22,2,0)</f>
        <v>#N/A</v>
      </c>
      <c r="E90" s="10"/>
    </row>
    <row r="91" spans="1:5" s="5" customFormat="1" ht="12.75">
      <c r="A91" s="10"/>
      <c r="B91" s="9">
        <f t="shared" si="1"/>
        <v>0</v>
      </c>
      <c r="C91" s="10"/>
      <c r="D91" s="23" t="e">
        <f>VLOOKUP(C91,sample_Code!$B$2:$C$22,2,0)</f>
        <v>#N/A</v>
      </c>
      <c r="E91" s="10"/>
    </row>
    <row r="92" spans="1:5" s="5" customFormat="1" ht="12.75">
      <c r="A92" s="10"/>
      <c r="B92" s="9">
        <f t="shared" si="1"/>
        <v>0</v>
      </c>
      <c r="C92" s="10"/>
      <c r="D92" s="23" t="e">
        <f>VLOOKUP(C92,sample_Code!$B$2:$C$22,2,0)</f>
        <v>#N/A</v>
      </c>
      <c r="E92" s="10"/>
    </row>
    <row r="93" spans="1:5" s="5" customFormat="1" ht="12.75">
      <c r="A93" s="10"/>
      <c r="B93" s="9">
        <f t="shared" si="1"/>
        <v>0</v>
      </c>
      <c r="C93" s="10"/>
      <c r="D93" s="23" t="e">
        <f>VLOOKUP(C93,sample_Code!$B$2:$C$22,2,0)</f>
        <v>#N/A</v>
      </c>
      <c r="E93" s="10"/>
    </row>
    <row r="94" spans="1:5" s="5" customFormat="1" ht="12.75">
      <c r="A94" s="10"/>
      <c r="B94" s="9">
        <f t="shared" si="1"/>
        <v>0</v>
      </c>
      <c r="C94" s="10"/>
      <c r="D94" s="23" t="e">
        <f>VLOOKUP(C94,sample_Code!$B$2:$C$22,2,0)</f>
        <v>#N/A</v>
      </c>
      <c r="E94" s="10"/>
    </row>
    <row r="95" spans="1:5" s="5" customFormat="1" ht="12.75">
      <c r="A95" s="10"/>
      <c r="B95" s="9">
        <f t="shared" si="1"/>
        <v>0</v>
      </c>
      <c r="C95" s="10"/>
      <c r="D95" s="23" t="e">
        <f>VLOOKUP(C95,sample_Code!$B$2:$C$22,2,0)</f>
        <v>#N/A</v>
      </c>
      <c r="E95" s="10"/>
    </row>
    <row r="96" spans="1:5" s="5" customFormat="1" ht="12.75">
      <c r="A96" s="10"/>
      <c r="B96" s="9">
        <f t="shared" si="1"/>
        <v>0</v>
      </c>
      <c r="C96" s="10"/>
      <c r="D96" s="23" t="e">
        <f>VLOOKUP(C96,sample_Code!$B$2:$C$22,2,0)</f>
        <v>#N/A</v>
      </c>
      <c r="E96" s="10"/>
    </row>
    <row r="97" spans="1:5" s="5" customFormat="1" ht="12.75">
      <c r="A97" s="10"/>
      <c r="B97" s="9">
        <f t="shared" si="1"/>
        <v>0</v>
      </c>
      <c r="C97" s="10"/>
      <c r="D97" s="23" t="e">
        <f>VLOOKUP(C97,sample_Code!$B$2:$C$22,2,0)</f>
        <v>#N/A</v>
      </c>
      <c r="E97" s="10"/>
    </row>
    <row r="98" spans="1:5" s="5" customFormat="1" ht="12.75">
      <c r="A98" s="10"/>
      <c r="B98" s="9">
        <f t="shared" si="1"/>
        <v>0</v>
      </c>
      <c r="C98" s="10"/>
      <c r="D98" s="23" t="e">
        <f>VLOOKUP(C98,sample_Code!$B$2:$C$22,2,0)</f>
        <v>#N/A</v>
      </c>
      <c r="E98" s="10"/>
    </row>
    <row r="99" spans="1:5" s="5" customFormat="1" ht="12.75">
      <c r="A99" s="10"/>
      <c r="B99" s="9">
        <f t="shared" si="1"/>
        <v>0</v>
      </c>
      <c r="C99" s="10"/>
      <c r="D99" s="23" t="e">
        <f>VLOOKUP(C99,sample_Code!$B$2:$C$22,2,0)</f>
        <v>#N/A</v>
      </c>
      <c r="E99" s="10"/>
    </row>
    <row r="100" spans="1:5" s="5" customFormat="1" ht="12.75">
      <c r="A100" s="10"/>
      <c r="B100" s="9">
        <f t="shared" si="1"/>
        <v>0</v>
      </c>
      <c r="C100" s="10"/>
      <c r="D100" s="23" t="e">
        <f>VLOOKUP(C100,sample_Code!$B$2:$C$22,2,0)</f>
        <v>#N/A</v>
      </c>
      <c r="E100" s="10"/>
    </row>
    <row r="101" spans="1:5" s="5" customFormat="1" ht="12.75">
      <c r="A101" s="10"/>
      <c r="B101" s="9">
        <f t="shared" si="1"/>
        <v>0</v>
      </c>
      <c r="C101" s="10"/>
      <c r="D101" s="23" t="e">
        <f>VLOOKUP(C101,sample_Code!$B$2:$C$22,2,0)</f>
        <v>#N/A</v>
      </c>
      <c r="E101" s="10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1"/>
  <sheetViews>
    <sheetView zoomScale="85" zoomScaleNormal="85" zoomScalePageLayoutView="0" workbookViewId="0" topLeftCell="A8">
      <selection activeCell="J20" sqref="J20"/>
    </sheetView>
  </sheetViews>
  <sheetFormatPr defaultColWidth="8.88671875" defaultRowHeight="13.5"/>
  <cols>
    <col min="2" max="2" width="9.21484375" style="0" customWidth="1"/>
    <col min="3" max="3" width="18.10546875" style="0" customWidth="1"/>
    <col min="4" max="4" width="10.4453125" style="0" customWidth="1"/>
    <col min="5" max="5" width="33.4453125" style="0" hidden="1" customWidth="1"/>
  </cols>
  <sheetData>
    <row r="1" spans="1:7" ht="13.5">
      <c r="A1" s="2"/>
      <c r="B1" s="3" t="s">
        <v>6</v>
      </c>
      <c r="C1" s="3" t="s">
        <v>7</v>
      </c>
      <c r="D1" s="3" t="s">
        <v>41</v>
      </c>
      <c r="E1" s="4" t="s">
        <v>128</v>
      </c>
      <c r="F1" s="12" t="s">
        <v>119</v>
      </c>
      <c r="G1" s="12" t="s">
        <v>120</v>
      </c>
    </row>
    <row r="2" spans="1:8" s="6" customFormat="1" ht="12.75">
      <c r="A2" s="5"/>
      <c r="B2" s="39" t="s">
        <v>165</v>
      </c>
      <c r="C2" s="39" t="s">
        <v>8</v>
      </c>
      <c r="D2" s="20">
        <f>SUMIF($D$24:$D$101,"A-1",$B$24:$B$71)</f>
        <v>0</v>
      </c>
      <c r="E2" s="20">
        <f>SUM(D2:D3)</f>
        <v>0</v>
      </c>
      <c r="F2" s="16">
        <f>SUM(D2:D22)</f>
        <v>0</v>
      </c>
      <c r="G2" s="16">
        <f>24-F2</f>
        <v>24</v>
      </c>
      <c r="H2" s="27"/>
    </row>
    <row r="3" spans="1:7" s="6" customFormat="1" ht="12.75">
      <c r="A3" s="17"/>
      <c r="B3" s="40"/>
      <c r="C3" s="40" t="s">
        <v>167</v>
      </c>
      <c r="D3" s="21">
        <f>SUMIF($D$24:$D$101,"A-2",$B$24:$B$71)</f>
        <v>0</v>
      </c>
      <c r="E3" s="24"/>
      <c r="F3" s="5"/>
      <c r="G3" s="5"/>
    </row>
    <row r="4" spans="1:7" s="6" customFormat="1" ht="12.75">
      <c r="A4" s="5"/>
      <c r="B4" s="39" t="s">
        <v>9</v>
      </c>
      <c r="C4" s="39" t="s">
        <v>10</v>
      </c>
      <c r="D4" s="20">
        <f>SUMIF($D$24:$D$101,"B-1",$B$24:$B$71)</f>
        <v>0</v>
      </c>
      <c r="E4" s="20">
        <f>SUM(D4:D7)</f>
        <v>0</v>
      </c>
      <c r="F4" s="5"/>
      <c r="G4" s="16"/>
    </row>
    <row r="5" spans="1:7" s="6" customFormat="1" ht="12.75">
      <c r="A5" s="5"/>
      <c r="B5" s="39"/>
      <c r="C5" s="39" t="s">
        <v>11</v>
      </c>
      <c r="D5" s="20">
        <f>SUMIF($D$24:$D$101,"B-2",$B$24:$B$71)</f>
        <v>0</v>
      </c>
      <c r="E5" s="25"/>
      <c r="F5" s="5"/>
      <c r="G5" s="5"/>
    </row>
    <row r="6" spans="1:7" s="6" customFormat="1" ht="12.75">
      <c r="A6" s="5"/>
      <c r="B6" s="39"/>
      <c r="C6" s="39" t="s">
        <v>12</v>
      </c>
      <c r="D6" s="20">
        <f>SUMIF($D$24:$D$101,"B-3",$B$24:$B$71)</f>
        <v>0</v>
      </c>
      <c r="E6" s="25"/>
      <c r="F6" s="5"/>
      <c r="G6" s="5"/>
    </row>
    <row r="7" spans="1:7" s="6" customFormat="1" ht="12.75">
      <c r="A7" s="17"/>
      <c r="B7" s="40"/>
      <c r="C7" s="40" t="s">
        <v>13</v>
      </c>
      <c r="D7" s="21">
        <f>SUMIF($D$24:$D$101,"B-4",$B$24:$B$71)</f>
        <v>0</v>
      </c>
      <c r="E7" s="24"/>
      <c r="F7" s="5"/>
      <c r="G7" s="5"/>
    </row>
    <row r="8" spans="1:7" s="6" customFormat="1" ht="12.75">
      <c r="A8" s="5"/>
      <c r="B8" s="39" t="s">
        <v>14</v>
      </c>
      <c r="C8" s="39" t="s">
        <v>66</v>
      </c>
      <c r="D8" s="20">
        <f>SUMIF($D$24:$D$101,"C-1",$B$24:$B$71)</f>
        <v>0</v>
      </c>
      <c r="E8" s="20">
        <f>SUM(D8:D11)</f>
        <v>0</v>
      </c>
      <c r="F8" s="5"/>
      <c r="G8" s="5"/>
    </row>
    <row r="9" spans="1:7" s="6" customFormat="1" ht="12.75">
      <c r="A9" s="5"/>
      <c r="B9" s="39"/>
      <c r="C9" s="39" t="s">
        <v>15</v>
      </c>
      <c r="D9" s="20">
        <f>SUMIF($D$24:$D$101,"C-2",$B$24:$B$71)</f>
        <v>0</v>
      </c>
      <c r="E9" s="25"/>
      <c r="F9" s="5"/>
      <c r="G9" s="5"/>
    </row>
    <row r="10" spans="1:7" s="6" customFormat="1" ht="12.75">
      <c r="A10" s="5"/>
      <c r="B10" s="39"/>
      <c r="C10" s="39" t="s">
        <v>16</v>
      </c>
      <c r="D10" s="20">
        <f>SUMIF($D$24:$D$101,"C-3",$B$24:$B$71)</f>
        <v>0</v>
      </c>
      <c r="E10" s="25"/>
      <c r="F10" s="5"/>
      <c r="G10" s="5"/>
    </row>
    <row r="11" spans="1:7" s="6" customFormat="1" ht="12.75">
      <c r="A11" s="17"/>
      <c r="B11" s="40"/>
      <c r="C11" s="40" t="s">
        <v>17</v>
      </c>
      <c r="D11" s="21">
        <f>SUMIF($D$24:$D$101,"C-4",$B$24:$B$71)</f>
        <v>0</v>
      </c>
      <c r="E11" s="24"/>
      <c r="F11" s="5"/>
      <c r="G11" s="5"/>
    </row>
    <row r="12" spans="1:7" s="6" customFormat="1" ht="12.75">
      <c r="A12" s="5"/>
      <c r="B12" s="39" t="s">
        <v>18</v>
      </c>
      <c r="C12" s="39" t="s">
        <v>142</v>
      </c>
      <c r="D12" s="20">
        <f>SUMIF($D$24:$D$101,"D-1",$B$24:$B$71)</f>
        <v>0</v>
      </c>
      <c r="E12" s="20">
        <f>SUM(D12:D15)</f>
        <v>0</v>
      </c>
      <c r="F12" s="5"/>
      <c r="G12" s="5"/>
    </row>
    <row r="13" spans="1:7" s="6" customFormat="1" ht="12.75">
      <c r="A13" s="5"/>
      <c r="B13" s="39"/>
      <c r="C13" s="39" t="s">
        <v>156</v>
      </c>
      <c r="D13" s="20">
        <f>SUMIF($D$24:$D$101,"D-2",$B$24:$B$71)</f>
        <v>0</v>
      </c>
      <c r="E13" s="20"/>
      <c r="F13" s="5"/>
      <c r="G13" s="5"/>
    </row>
    <row r="14" spans="1:7" s="6" customFormat="1" ht="12.75">
      <c r="A14" s="5"/>
      <c r="B14" s="39"/>
      <c r="C14" s="39" t="s">
        <v>154</v>
      </c>
      <c r="D14" s="20">
        <f>SUMIF($D$24:$D$101,"D-3",$B$24:$B$71)</f>
        <v>0</v>
      </c>
      <c r="E14" s="25"/>
      <c r="F14" s="5"/>
      <c r="G14" s="5"/>
    </row>
    <row r="15" spans="1:7" s="6" customFormat="1" ht="12.75">
      <c r="A15" s="17"/>
      <c r="B15" s="40"/>
      <c r="C15" s="40" t="s">
        <v>155</v>
      </c>
      <c r="D15" s="21">
        <f>SUMIF($D$24:$D$101,"D-4",$B$24:$B$71)</f>
        <v>0</v>
      </c>
      <c r="E15" s="24"/>
      <c r="F15" s="5"/>
      <c r="G15" s="5"/>
    </row>
    <row r="16" spans="1:7" s="6" customFormat="1" ht="12.75">
      <c r="A16" s="5"/>
      <c r="B16" s="39" t="s">
        <v>19</v>
      </c>
      <c r="C16" s="39" t="s">
        <v>20</v>
      </c>
      <c r="D16" s="20">
        <f>SUMIF($D$24:$D$101,"E-1",$B$24:$B$71)</f>
        <v>0</v>
      </c>
      <c r="E16" s="20">
        <f>SUM(D16:D18)</f>
        <v>0</v>
      </c>
      <c r="F16" s="5"/>
      <c r="G16" s="5"/>
    </row>
    <row r="17" spans="1:7" s="6" customFormat="1" ht="12.75">
      <c r="A17" s="5"/>
      <c r="B17" s="39"/>
      <c r="C17" s="39" t="s">
        <v>147</v>
      </c>
      <c r="D17" s="20">
        <f>SUMIF($D$24:$D$101,"E-2",$B$24:$B$71)</f>
        <v>0</v>
      </c>
      <c r="E17" s="25"/>
      <c r="F17" s="5"/>
      <c r="G17" s="5"/>
    </row>
    <row r="18" spans="1:7" s="6" customFormat="1" ht="12.75">
      <c r="A18" s="17"/>
      <c r="B18" s="40"/>
      <c r="C18" s="40" t="s">
        <v>21</v>
      </c>
      <c r="D18" s="21">
        <f>SUMIF($D$24:$D$101,"E-3",$B$24:$B$71)</f>
        <v>0</v>
      </c>
      <c r="E18" s="24"/>
      <c r="F18" s="5"/>
      <c r="G18" s="5"/>
    </row>
    <row r="19" spans="1:7" s="6" customFormat="1" ht="12.75">
      <c r="A19" s="5"/>
      <c r="B19" s="39" t="s">
        <v>22</v>
      </c>
      <c r="C19" s="39" t="s">
        <v>23</v>
      </c>
      <c r="D19" s="20">
        <f>SUMIF($D$24:$D$101,"F-1",$B$24:$B$71)</f>
        <v>0</v>
      </c>
      <c r="E19" s="20">
        <f>SUM(D19:D21)</f>
        <v>0</v>
      </c>
      <c r="F19" s="5"/>
      <c r="G19" s="5"/>
    </row>
    <row r="20" spans="1:7" s="6" customFormat="1" ht="12.75">
      <c r="A20" s="5"/>
      <c r="B20" s="39"/>
      <c r="C20" s="39" t="s">
        <v>24</v>
      </c>
      <c r="D20" s="20">
        <f>SUMIF($D$24:$D$101,"F-2",$B$24:$B$71)</f>
        <v>0</v>
      </c>
      <c r="E20" s="25"/>
      <c r="F20" s="5"/>
      <c r="G20" s="5"/>
    </row>
    <row r="21" spans="1:7" s="6" customFormat="1" ht="12.75">
      <c r="A21" s="17"/>
      <c r="B21" s="40"/>
      <c r="C21" s="40" t="s">
        <v>25</v>
      </c>
      <c r="D21" s="21">
        <f>SUMIF($D$24:$D$101,"F-3",$B$24:$B$71)</f>
        <v>0</v>
      </c>
      <c r="E21" s="24"/>
      <c r="F21" s="5"/>
      <c r="G21" s="5"/>
    </row>
    <row r="22" spans="1:7" ht="14.25" thickBot="1">
      <c r="A22" s="18"/>
      <c r="B22" s="41" t="s">
        <v>122</v>
      </c>
      <c r="C22" s="42" t="s">
        <v>122</v>
      </c>
      <c r="D22" s="22">
        <f>SUMIF($D$24:$D$101,"G",$B$24:$B$71)</f>
        <v>0</v>
      </c>
      <c r="E22" s="22">
        <f>D22</f>
        <v>0</v>
      </c>
      <c r="F22" s="5"/>
      <c r="G22" s="5"/>
    </row>
    <row r="23" spans="1:5" ht="14.25" thickTop="1">
      <c r="A23" s="8" t="s">
        <v>3</v>
      </c>
      <c r="B23" s="8" t="s">
        <v>0</v>
      </c>
      <c r="C23" s="8" t="s">
        <v>6</v>
      </c>
      <c r="D23" s="8" t="s">
        <v>1</v>
      </c>
      <c r="E23" s="8" t="s">
        <v>2</v>
      </c>
    </row>
    <row r="24" spans="1:5" s="5" customFormat="1" ht="12.75">
      <c r="A24" s="9"/>
      <c r="B24" s="9" t="e">
        <f>#REF!-A24</f>
        <v>#REF!</v>
      </c>
      <c r="C24" s="11" t="s">
        <v>81</v>
      </c>
      <c r="D24" s="23" t="s">
        <v>5</v>
      </c>
      <c r="E24" s="10"/>
    </row>
    <row r="25" spans="1:5" s="5" customFormat="1" ht="12.75">
      <c r="A25" s="9"/>
      <c r="B25" s="9">
        <f>A25-A24</f>
        <v>0</v>
      </c>
      <c r="C25" s="9"/>
      <c r="D25" s="23" t="e">
        <f>VLOOKUP(C25,sample_Code!$B$2:$C$22,2,0)</f>
        <v>#N/A</v>
      </c>
      <c r="E25" s="10"/>
    </row>
    <row r="26" spans="1:5" s="5" customFormat="1" ht="12.75">
      <c r="A26" s="9"/>
      <c r="B26" s="9">
        <f aca="true" t="shared" si="0" ref="B26:B89">A26-A25</f>
        <v>0</v>
      </c>
      <c r="C26" s="9"/>
      <c r="D26" s="23" t="e">
        <f>VLOOKUP(C26,sample_Code!$B$2:$C$22,2,0)</f>
        <v>#N/A</v>
      </c>
      <c r="E26" s="10" t="s">
        <v>69</v>
      </c>
    </row>
    <row r="27" spans="1:5" s="5" customFormat="1" ht="12.75">
      <c r="A27" s="9"/>
      <c r="B27" s="9">
        <f t="shared" si="0"/>
        <v>0</v>
      </c>
      <c r="C27" s="9"/>
      <c r="D27" s="23" t="e">
        <f>VLOOKUP(C27,sample_Code!$B$2:$C$22,2,0)</f>
        <v>#N/A</v>
      </c>
      <c r="E27" s="10" t="s">
        <v>68</v>
      </c>
    </row>
    <row r="28" spans="1:5" s="5" customFormat="1" ht="12.75">
      <c r="A28" s="9"/>
      <c r="B28" s="9">
        <f t="shared" si="0"/>
        <v>0</v>
      </c>
      <c r="C28" s="9"/>
      <c r="D28" s="23" t="e">
        <f>VLOOKUP(C28,sample_Code!$B$2:$C$22,2,0)</f>
        <v>#N/A</v>
      </c>
      <c r="E28" s="10"/>
    </row>
    <row r="29" spans="1:5" s="5" customFormat="1" ht="12.75">
      <c r="A29" s="9"/>
      <c r="B29" s="9">
        <f t="shared" si="0"/>
        <v>0</v>
      </c>
      <c r="C29" s="9"/>
      <c r="D29" s="23" t="e">
        <f>VLOOKUP(C29,sample_Code!$B$2:$C$22,2,0)</f>
        <v>#N/A</v>
      </c>
      <c r="E29" s="10"/>
    </row>
    <row r="30" spans="1:5" s="5" customFormat="1" ht="12.75">
      <c r="A30" s="9"/>
      <c r="B30" s="9">
        <f t="shared" si="0"/>
        <v>0</v>
      </c>
      <c r="C30" s="9"/>
      <c r="D30" s="23" t="e">
        <f>VLOOKUP(C30,sample_Code!$B$2:$C$22,2,0)</f>
        <v>#N/A</v>
      </c>
      <c r="E30" s="10" t="s">
        <v>65</v>
      </c>
    </row>
    <row r="31" spans="1:5" s="5" customFormat="1" ht="12.75">
      <c r="A31" s="9"/>
      <c r="B31" s="9">
        <f t="shared" si="0"/>
        <v>0</v>
      </c>
      <c r="C31" s="9"/>
      <c r="D31" s="23" t="e">
        <f>VLOOKUP(C31,sample_Code!$B$2:$C$22,2,0)</f>
        <v>#N/A</v>
      </c>
      <c r="E31" s="10"/>
    </row>
    <row r="32" spans="1:5" s="5" customFormat="1" ht="12.75">
      <c r="A32" s="9"/>
      <c r="B32" s="9">
        <f t="shared" si="0"/>
        <v>0</v>
      </c>
      <c r="C32" s="9"/>
      <c r="D32" s="23" t="e">
        <f>VLOOKUP(C32,sample_Code!$B$2:$C$22,2,0)</f>
        <v>#N/A</v>
      </c>
      <c r="E32" s="10" t="s">
        <v>70</v>
      </c>
    </row>
    <row r="33" spans="1:5" s="5" customFormat="1" ht="12.75">
      <c r="A33" s="9"/>
      <c r="B33" s="9">
        <f t="shared" si="0"/>
        <v>0</v>
      </c>
      <c r="C33" s="9"/>
      <c r="D33" s="23" t="e">
        <f>VLOOKUP(C33,sample_Code!$B$2:$C$22,2,0)</f>
        <v>#N/A</v>
      </c>
      <c r="E33" s="10" t="s">
        <v>71</v>
      </c>
    </row>
    <row r="34" spans="1:5" s="5" customFormat="1" ht="12.75">
      <c r="A34" s="9"/>
      <c r="B34" s="9">
        <f t="shared" si="0"/>
        <v>0</v>
      </c>
      <c r="C34" s="9"/>
      <c r="D34" s="23" t="e">
        <f>VLOOKUP(C34,sample_Code!$B$2:$C$22,2,0)</f>
        <v>#N/A</v>
      </c>
      <c r="E34" s="10" t="s">
        <v>73</v>
      </c>
    </row>
    <row r="35" spans="1:5" s="5" customFormat="1" ht="12.75">
      <c r="A35" s="9"/>
      <c r="B35" s="9">
        <f t="shared" si="0"/>
        <v>0</v>
      </c>
      <c r="C35" s="9" t="s">
        <v>169</v>
      </c>
      <c r="D35" s="23" t="str">
        <f>VLOOKUP(C35,sample_Code!$B$2:$C$22,2,0)</f>
        <v>C-4</v>
      </c>
      <c r="E35" s="10" t="s">
        <v>75</v>
      </c>
    </row>
    <row r="36" spans="1:5" s="5" customFormat="1" ht="12.75">
      <c r="A36" s="9"/>
      <c r="B36" s="9">
        <f t="shared" si="0"/>
        <v>0</v>
      </c>
      <c r="C36" s="9"/>
      <c r="D36" s="23" t="e">
        <f>VLOOKUP(C36,sample_Code!$B$2:$C$22,2,0)</f>
        <v>#N/A</v>
      </c>
      <c r="E36" s="10" t="s">
        <v>18</v>
      </c>
    </row>
    <row r="37" spans="1:5" s="5" customFormat="1" ht="12.75">
      <c r="A37" s="9"/>
      <c r="B37" s="9">
        <f t="shared" si="0"/>
        <v>0</v>
      </c>
      <c r="C37" s="9"/>
      <c r="D37" s="23" t="e">
        <f>VLOOKUP(C37,sample_Code!$B$2:$C$22,2,0)</f>
        <v>#N/A</v>
      </c>
      <c r="E37" s="10" t="s">
        <v>77</v>
      </c>
    </row>
    <row r="38" spans="1:5" s="5" customFormat="1" ht="12.75">
      <c r="A38" s="9"/>
      <c r="B38" s="9">
        <f t="shared" si="0"/>
        <v>0</v>
      </c>
      <c r="C38" s="9"/>
      <c r="D38" s="23" t="e">
        <f>VLOOKUP(C38,sample_Code!$B$2:$C$22,2,0)</f>
        <v>#N/A</v>
      </c>
      <c r="E38" s="10" t="s">
        <v>78</v>
      </c>
    </row>
    <row r="39" spans="1:5" s="5" customFormat="1" ht="12.75">
      <c r="A39" s="9"/>
      <c r="B39" s="9">
        <f t="shared" si="0"/>
        <v>0</v>
      </c>
      <c r="C39" s="9"/>
      <c r="D39" s="23" t="e">
        <f>VLOOKUP(C39,sample_Code!$B$2:$C$22,2,0)</f>
        <v>#N/A</v>
      </c>
      <c r="E39" s="10" t="s">
        <v>114</v>
      </c>
    </row>
    <row r="40" spans="1:5" s="5" customFormat="1" ht="12.75">
      <c r="A40" s="9"/>
      <c r="B40" s="9">
        <f t="shared" si="0"/>
        <v>0</v>
      </c>
      <c r="C40" s="9"/>
      <c r="D40" s="23" t="e">
        <f>VLOOKUP(C40,sample_Code!$B$2:$C$22,2,0)</f>
        <v>#N/A</v>
      </c>
      <c r="E40" s="10" t="s">
        <v>116</v>
      </c>
    </row>
    <row r="41" spans="1:5" s="5" customFormat="1" ht="12.75">
      <c r="A41" s="9"/>
      <c r="B41" s="9">
        <f t="shared" si="0"/>
        <v>0</v>
      </c>
      <c r="C41" s="10"/>
      <c r="D41" s="23" t="e">
        <f>VLOOKUP(C41,sample_Code!$B$2:$C$22,2,0)</f>
        <v>#N/A</v>
      </c>
      <c r="E41" s="10" t="s">
        <v>117</v>
      </c>
    </row>
    <row r="42" spans="1:5" s="5" customFormat="1" ht="12.75">
      <c r="A42" s="9"/>
      <c r="B42" s="9">
        <f t="shared" si="0"/>
        <v>0</v>
      </c>
      <c r="C42" s="10"/>
      <c r="D42" s="23" t="e">
        <f>VLOOKUP(C42,sample_Code!$B$2:$C$22,2,0)</f>
        <v>#N/A</v>
      </c>
      <c r="E42" s="10" t="s">
        <v>118</v>
      </c>
    </row>
    <row r="43" spans="1:5" s="5" customFormat="1" ht="12.75">
      <c r="A43" s="9"/>
      <c r="B43" s="9">
        <f t="shared" si="0"/>
        <v>0</v>
      </c>
      <c r="C43" s="10"/>
      <c r="D43" s="23" t="e">
        <f>VLOOKUP(C43,sample_Code!$B$2:$C$22,2,0)</f>
        <v>#N/A</v>
      </c>
      <c r="E43" s="10" t="s">
        <v>121</v>
      </c>
    </row>
    <row r="44" spans="1:5" s="5" customFormat="1" ht="12.75">
      <c r="A44" s="9"/>
      <c r="B44" s="9">
        <f t="shared" si="0"/>
        <v>0</v>
      </c>
      <c r="C44" s="10"/>
      <c r="D44" s="23" t="e">
        <f>VLOOKUP(C44,sample_Code!$B$2:$C$22,2,0)</f>
        <v>#N/A</v>
      </c>
      <c r="E44" s="10" t="s">
        <v>125</v>
      </c>
    </row>
    <row r="45" spans="1:5" s="5" customFormat="1" ht="12.75">
      <c r="A45" s="9"/>
      <c r="B45" s="9">
        <f t="shared" si="0"/>
        <v>0</v>
      </c>
      <c r="C45" s="10"/>
      <c r="D45" s="23" t="e">
        <f>VLOOKUP(C45,sample_Code!$B$2:$C$22,2,0)</f>
        <v>#N/A</v>
      </c>
      <c r="E45" s="10" t="s">
        <v>127</v>
      </c>
    </row>
    <row r="46" spans="1:5" s="5" customFormat="1" ht="12.75">
      <c r="A46" s="9"/>
      <c r="B46" s="9">
        <f t="shared" si="0"/>
        <v>0</v>
      </c>
      <c r="C46" s="10"/>
      <c r="D46" s="23" t="e">
        <f>VLOOKUP(C46,sample_Code!$B$2:$C$22,2,0)</f>
        <v>#N/A</v>
      </c>
      <c r="E46" s="10" t="s">
        <v>127</v>
      </c>
    </row>
    <row r="47" spans="1:5" s="5" customFormat="1" ht="12.75">
      <c r="A47" s="9"/>
      <c r="B47" s="9">
        <f t="shared" si="0"/>
        <v>0</v>
      </c>
      <c r="C47" s="10"/>
      <c r="D47" s="23" t="e">
        <f>VLOOKUP(C47,sample_Code!$B$2:$C$22,2,0)</f>
        <v>#N/A</v>
      </c>
      <c r="E47" s="10" t="s">
        <v>129</v>
      </c>
    </row>
    <row r="48" spans="1:5" s="5" customFormat="1" ht="12.75">
      <c r="A48" s="9"/>
      <c r="B48" s="9">
        <f t="shared" si="0"/>
        <v>0</v>
      </c>
      <c r="C48" s="10"/>
      <c r="D48" s="23" t="e">
        <f>VLOOKUP(C48,sample_Code!$B$2:$C$22,2,0)</f>
        <v>#N/A</v>
      </c>
      <c r="E48" s="10" t="s">
        <v>130</v>
      </c>
    </row>
    <row r="49" spans="1:5" s="5" customFormat="1" ht="12.75">
      <c r="A49" s="9"/>
      <c r="B49" s="9">
        <f t="shared" si="0"/>
        <v>0</v>
      </c>
      <c r="C49" s="10"/>
      <c r="D49" s="23" t="e">
        <f>VLOOKUP(C49,sample_Code!$B$2:$C$22,2,0)</f>
        <v>#N/A</v>
      </c>
      <c r="E49" s="10" t="s">
        <v>131</v>
      </c>
    </row>
    <row r="50" spans="1:5" s="5" customFormat="1" ht="12.75">
      <c r="A50" s="9"/>
      <c r="B50" s="9">
        <f t="shared" si="0"/>
        <v>0</v>
      </c>
      <c r="C50" s="10"/>
      <c r="D50" s="23" t="e">
        <f>VLOOKUP(C50,sample_Code!$B$2:$C$22,2,0)</f>
        <v>#N/A</v>
      </c>
      <c r="E50" s="10" t="s">
        <v>129</v>
      </c>
    </row>
    <row r="51" spans="1:5" s="5" customFormat="1" ht="12.75">
      <c r="A51" s="9"/>
      <c r="B51" s="9">
        <f t="shared" si="0"/>
        <v>0</v>
      </c>
      <c r="C51" s="10"/>
      <c r="D51" s="23" t="e">
        <f>VLOOKUP(C51,sample_Code!$B$2:$C$22,2,0)</f>
        <v>#N/A</v>
      </c>
      <c r="E51" s="10" t="s">
        <v>71</v>
      </c>
    </row>
    <row r="52" spans="1:5" s="5" customFormat="1" ht="12.75">
      <c r="A52" s="9"/>
      <c r="B52" s="9">
        <f t="shared" si="0"/>
        <v>0</v>
      </c>
      <c r="C52" s="10"/>
      <c r="D52" s="23" t="e">
        <f>VLOOKUP(C52,sample_Code!$B$2:$C$22,2,0)</f>
        <v>#N/A</v>
      </c>
      <c r="E52" s="10" t="s">
        <v>132</v>
      </c>
    </row>
    <row r="53" spans="1:5" s="5" customFormat="1" ht="12.75">
      <c r="A53" s="9"/>
      <c r="B53" s="9">
        <f t="shared" si="0"/>
        <v>0</v>
      </c>
      <c r="C53" s="10"/>
      <c r="D53" s="23" t="e">
        <f>VLOOKUP(C53,sample_Code!$B$2:$C$22,2,0)</f>
        <v>#N/A</v>
      </c>
      <c r="E53" s="10" t="s">
        <v>133</v>
      </c>
    </row>
    <row r="54" spans="1:5" s="5" customFormat="1" ht="12.75">
      <c r="A54" s="9"/>
      <c r="B54" s="9">
        <f t="shared" si="0"/>
        <v>0</v>
      </c>
      <c r="C54" s="10"/>
      <c r="D54" s="23" t="e">
        <f>VLOOKUP(C54,sample_Code!$B$2:$C$22,2,0)</f>
        <v>#N/A</v>
      </c>
      <c r="E54" s="10" t="s">
        <v>134</v>
      </c>
    </row>
    <row r="55" spans="1:5" s="5" customFormat="1" ht="12.75">
      <c r="A55" s="9"/>
      <c r="B55" s="9">
        <f t="shared" si="0"/>
        <v>0</v>
      </c>
      <c r="C55" s="10"/>
      <c r="D55" s="23" t="e">
        <f>VLOOKUP(C55,sample_Code!$B$2:$C$22,2,0)</f>
        <v>#N/A</v>
      </c>
      <c r="E55" s="10" t="s">
        <v>135</v>
      </c>
    </row>
    <row r="56" spans="1:5" s="5" customFormat="1" ht="12.75">
      <c r="A56" s="9"/>
      <c r="B56" s="9">
        <f t="shared" si="0"/>
        <v>0</v>
      </c>
      <c r="C56" s="10"/>
      <c r="D56" s="23" t="e">
        <f>VLOOKUP(C56,sample_Code!$B$2:$C$22,2,0)</f>
        <v>#N/A</v>
      </c>
      <c r="E56" s="10" t="s">
        <v>136</v>
      </c>
    </row>
    <row r="57" spans="1:5" s="5" customFormat="1" ht="12.75">
      <c r="A57" s="9"/>
      <c r="B57" s="9">
        <f t="shared" si="0"/>
        <v>0</v>
      </c>
      <c r="C57" s="10"/>
      <c r="D57" s="23" t="e">
        <f>VLOOKUP(C57,sample_Code!$B$2:$C$22,2,0)</f>
        <v>#N/A</v>
      </c>
      <c r="E57" s="10" t="s">
        <v>137</v>
      </c>
    </row>
    <row r="58" spans="1:5" s="5" customFormat="1" ht="12.75">
      <c r="A58" s="9"/>
      <c r="B58" s="9">
        <f t="shared" si="0"/>
        <v>0</v>
      </c>
      <c r="C58" s="10"/>
      <c r="D58" s="23" t="e">
        <f>VLOOKUP(C58,sample_Code!$B$2:$C$22,2,0)</f>
        <v>#N/A</v>
      </c>
      <c r="E58" s="10" t="s">
        <v>138</v>
      </c>
    </row>
    <row r="59" spans="1:5" s="5" customFormat="1" ht="12.75">
      <c r="A59" s="9"/>
      <c r="B59" s="9">
        <f t="shared" si="0"/>
        <v>0</v>
      </c>
      <c r="C59" s="10"/>
      <c r="D59" s="23" t="e">
        <f>VLOOKUP(C59,sample_Code!$B$2:$C$22,2,0)</f>
        <v>#N/A</v>
      </c>
      <c r="E59" s="10" t="s">
        <v>139</v>
      </c>
    </row>
    <row r="60" spans="1:5" s="5" customFormat="1" ht="12.75">
      <c r="A60" s="9"/>
      <c r="B60" s="9">
        <f t="shared" si="0"/>
        <v>0</v>
      </c>
      <c r="C60" s="10"/>
      <c r="D60" s="23" t="e">
        <f>VLOOKUP(C60,sample_Code!$B$2:$C$22,2,0)</f>
        <v>#N/A</v>
      </c>
      <c r="E60" s="10"/>
    </row>
    <row r="61" spans="1:5" s="5" customFormat="1" ht="12.75">
      <c r="A61" s="9"/>
      <c r="B61" s="9">
        <f t="shared" si="0"/>
        <v>0</v>
      </c>
      <c r="C61" s="10"/>
      <c r="D61" s="23" t="e">
        <f>VLOOKUP(C61,sample_Code!$B$2:$C$22,2,0)</f>
        <v>#N/A</v>
      </c>
      <c r="E61" s="10"/>
    </row>
    <row r="62" spans="1:5" s="5" customFormat="1" ht="12.75">
      <c r="A62" s="9"/>
      <c r="B62" s="9">
        <f t="shared" si="0"/>
        <v>0</v>
      </c>
      <c r="C62" s="10"/>
      <c r="D62" s="23" t="e">
        <f>VLOOKUP(C62,sample_Code!$B$2:$C$22,2,0)</f>
        <v>#N/A</v>
      </c>
      <c r="E62" s="10" t="s">
        <v>71</v>
      </c>
    </row>
    <row r="63" spans="1:5" s="5" customFormat="1" ht="12.75">
      <c r="A63" s="9"/>
      <c r="B63" s="9">
        <f t="shared" si="0"/>
        <v>0</v>
      </c>
      <c r="C63" s="10"/>
      <c r="D63" s="23" t="e">
        <f>VLOOKUP(C63,sample_Code!$B$2:$C$22,2,0)</f>
        <v>#N/A</v>
      </c>
      <c r="E63" s="10"/>
    </row>
    <row r="64" spans="1:5" s="5" customFormat="1" ht="12.75">
      <c r="A64" s="9"/>
      <c r="B64" s="9">
        <f t="shared" si="0"/>
        <v>0</v>
      </c>
      <c r="C64" s="10"/>
      <c r="D64" s="23" t="e">
        <f>VLOOKUP(C64,sample_Code!$B$2:$C$22,2,0)</f>
        <v>#N/A</v>
      </c>
      <c r="E64" s="10" t="s">
        <v>140</v>
      </c>
    </row>
    <row r="65" spans="1:5" s="5" customFormat="1" ht="12.75">
      <c r="A65" s="9"/>
      <c r="B65" s="9">
        <f t="shared" si="0"/>
        <v>0</v>
      </c>
      <c r="C65" s="10"/>
      <c r="D65" s="23" t="e">
        <f>VLOOKUP(C65,sample_Code!$B$2:$C$22,2,0)</f>
        <v>#N/A</v>
      </c>
      <c r="E65" s="10" t="s">
        <v>141</v>
      </c>
    </row>
    <row r="66" spans="1:5" s="5" customFormat="1" ht="12.75">
      <c r="A66" s="9"/>
      <c r="B66" s="9">
        <f t="shared" si="0"/>
        <v>0</v>
      </c>
      <c r="C66" s="10"/>
      <c r="D66" s="23" t="e">
        <f>VLOOKUP(C66,sample_Code!$B$2:$C$22,2,0)</f>
        <v>#N/A</v>
      </c>
      <c r="E66" s="10"/>
    </row>
    <row r="67" spans="1:5" s="5" customFormat="1" ht="12.75">
      <c r="A67" s="9"/>
      <c r="B67" s="9">
        <f t="shared" si="0"/>
        <v>0</v>
      </c>
      <c r="C67" s="10"/>
      <c r="D67" s="23" t="e">
        <f>VLOOKUP(C67,sample_Code!$B$2:$C$22,2,0)</f>
        <v>#N/A</v>
      </c>
      <c r="E67" s="10" t="s">
        <v>141</v>
      </c>
    </row>
    <row r="68" spans="1:5" s="5" customFormat="1" ht="12.75">
      <c r="A68" s="9"/>
      <c r="B68" s="9">
        <f t="shared" si="0"/>
        <v>0</v>
      </c>
      <c r="C68" s="10"/>
      <c r="D68" s="23" t="e">
        <f>VLOOKUP(C68,sample_Code!$B$2:$C$22,2,0)</f>
        <v>#N/A</v>
      </c>
      <c r="E68" s="10" t="s">
        <v>151</v>
      </c>
    </row>
    <row r="69" spans="1:5" s="5" customFormat="1" ht="12.75">
      <c r="A69" s="9"/>
      <c r="B69" s="9">
        <f t="shared" si="0"/>
        <v>0</v>
      </c>
      <c r="C69" s="10"/>
      <c r="D69" s="23" t="e">
        <f>VLOOKUP(C69,sample_Code!$B$2:$C$22,2,0)</f>
        <v>#N/A</v>
      </c>
      <c r="E69" s="10" t="s">
        <v>150</v>
      </c>
    </row>
    <row r="70" spans="1:5" s="5" customFormat="1" ht="12.75">
      <c r="A70" s="26"/>
      <c r="B70" s="9">
        <f t="shared" si="0"/>
        <v>0</v>
      </c>
      <c r="C70" s="10"/>
      <c r="D70" s="23" t="e">
        <f>VLOOKUP(C70,sample_Code!$B$2:$C$22,2,0)</f>
        <v>#N/A</v>
      </c>
      <c r="E70" s="10"/>
    </row>
    <row r="71" spans="1:5" s="5" customFormat="1" ht="12.75">
      <c r="A71" s="26"/>
      <c r="B71" s="9">
        <f t="shared" si="0"/>
        <v>0</v>
      </c>
      <c r="C71" s="10"/>
      <c r="D71" s="23" t="e">
        <f>VLOOKUP(C71,sample_Code!$B$2:$C$22,2,0)</f>
        <v>#N/A</v>
      </c>
      <c r="E71" s="10" t="s">
        <v>68</v>
      </c>
    </row>
    <row r="72" spans="1:5" s="5" customFormat="1" ht="12.75">
      <c r="A72" s="10"/>
      <c r="B72" s="9">
        <f t="shared" si="0"/>
        <v>0</v>
      </c>
      <c r="C72" s="10"/>
      <c r="D72" s="23" t="e">
        <f>VLOOKUP(C72,sample_Code!$B$2:$C$22,2,0)</f>
        <v>#N/A</v>
      </c>
      <c r="E72" s="10"/>
    </row>
    <row r="73" spans="1:5" s="5" customFormat="1" ht="12.75">
      <c r="A73" s="10"/>
      <c r="B73" s="9">
        <f t="shared" si="0"/>
        <v>0</v>
      </c>
      <c r="C73" s="10"/>
      <c r="D73" s="23" t="e">
        <f>VLOOKUP(C73,sample_Code!$B$2:$C$22,2,0)</f>
        <v>#N/A</v>
      </c>
      <c r="E73" s="10"/>
    </row>
    <row r="74" spans="1:5" s="5" customFormat="1" ht="12.75">
      <c r="A74" s="10"/>
      <c r="B74" s="9">
        <f t="shared" si="0"/>
        <v>0</v>
      </c>
      <c r="C74" s="10"/>
      <c r="D74" s="23" t="e">
        <f>VLOOKUP(C74,sample_Code!$B$2:$C$22,2,0)</f>
        <v>#N/A</v>
      </c>
      <c r="E74" s="10"/>
    </row>
    <row r="75" spans="1:5" s="5" customFormat="1" ht="12.75">
      <c r="A75" s="10"/>
      <c r="B75" s="9">
        <f t="shared" si="0"/>
        <v>0</v>
      </c>
      <c r="C75" s="10"/>
      <c r="D75" s="23" t="e">
        <f>VLOOKUP(C75,sample_Code!$B$2:$C$22,2,0)</f>
        <v>#N/A</v>
      </c>
      <c r="E75" s="10"/>
    </row>
    <row r="76" spans="1:5" s="5" customFormat="1" ht="12.75">
      <c r="A76" s="10"/>
      <c r="B76" s="9">
        <f t="shared" si="0"/>
        <v>0</v>
      </c>
      <c r="C76" s="10"/>
      <c r="D76" s="23" t="e">
        <f>VLOOKUP(C76,sample_Code!$B$2:$C$22,2,0)</f>
        <v>#N/A</v>
      </c>
      <c r="E76" s="10"/>
    </row>
    <row r="77" spans="1:5" s="5" customFormat="1" ht="12.75">
      <c r="A77" s="10"/>
      <c r="B77" s="9">
        <f t="shared" si="0"/>
        <v>0</v>
      </c>
      <c r="C77" s="10"/>
      <c r="D77" s="23" t="e">
        <f>VLOOKUP(C77,sample_Code!$B$2:$C$22,2,0)</f>
        <v>#N/A</v>
      </c>
      <c r="E77" s="10"/>
    </row>
    <row r="78" spans="1:5" s="5" customFormat="1" ht="12.75">
      <c r="A78" s="10"/>
      <c r="B78" s="9">
        <f t="shared" si="0"/>
        <v>0</v>
      </c>
      <c r="C78" s="10"/>
      <c r="D78" s="23" t="e">
        <f>VLOOKUP(C78,sample_Code!$B$2:$C$22,2,0)</f>
        <v>#N/A</v>
      </c>
      <c r="E78" s="10"/>
    </row>
    <row r="79" spans="1:5" s="5" customFormat="1" ht="12.75">
      <c r="A79" s="10"/>
      <c r="B79" s="9">
        <f t="shared" si="0"/>
        <v>0</v>
      </c>
      <c r="C79" s="10"/>
      <c r="D79" s="23" t="e">
        <f>VLOOKUP(C79,sample_Code!$B$2:$C$22,2,0)</f>
        <v>#N/A</v>
      </c>
      <c r="E79" s="10"/>
    </row>
    <row r="80" spans="1:5" s="5" customFormat="1" ht="12.75">
      <c r="A80" s="10"/>
      <c r="B80" s="9">
        <f t="shared" si="0"/>
        <v>0</v>
      </c>
      <c r="C80" s="10"/>
      <c r="D80" s="23" t="e">
        <f>VLOOKUP(C80,sample_Code!$B$2:$C$22,2,0)</f>
        <v>#N/A</v>
      </c>
      <c r="E80" s="10"/>
    </row>
    <row r="81" spans="1:5" s="5" customFormat="1" ht="12.75">
      <c r="A81" s="10"/>
      <c r="B81" s="9">
        <f t="shared" si="0"/>
        <v>0</v>
      </c>
      <c r="C81" s="10"/>
      <c r="D81" s="23" t="e">
        <f>VLOOKUP(C81,sample_Code!$B$2:$C$22,2,0)</f>
        <v>#N/A</v>
      </c>
      <c r="E81" s="10"/>
    </row>
    <row r="82" spans="1:5" s="5" customFormat="1" ht="12.75">
      <c r="A82" s="10"/>
      <c r="B82" s="9">
        <f t="shared" si="0"/>
        <v>0</v>
      </c>
      <c r="C82" s="10"/>
      <c r="D82" s="23" t="e">
        <f>VLOOKUP(C82,sample_Code!$B$2:$C$22,2,0)</f>
        <v>#N/A</v>
      </c>
      <c r="E82" s="10"/>
    </row>
    <row r="83" spans="1:5" s="5" customFormat="1" ht="12.75">
      <c r="A83" s="10"/>
      <c r="B83" s="9">
        <f t="shared" si="0"/>
        <v>0</v>
      </c>
      <c r="C83" s="10"/>
      <c r="D83" s="23" t="e">
        <f>VLOOKUP(C83,sample_Code!$B$2:$C$22,2,0)</f>
        <v>#N/A</v>
      </c>
      <c r="E83" s="10"/>
    </row>
    <row r="84" spans="1:5" s="5" customFormat="1" ht="12.75">
      <c r="A84" s="10"/>
      <c r="B84" s="9">
        <f t="shared" si="0"/>
        <v>0</v>
      </c>
      <c r="C84" s="10"/>
      <c r="D84" s="23" t="e">
        <f>VLOOKUP(C84,sample_Code!$B$2:$C$22,2,0)</f>
        <v>#N/A</v>
      </c>
      <c r="E84" s="10"/>
    </row>
    <row r="85" spans="1:5" s="5" customFormat="1" ht="12.75">
      <c r="A85" s="10"/>
      <c r="B85" s="9">
        <f t="shared" si="0"/>
        <v>0</v>
      </c>
      <c r="C85" s="10"/>
      <c r="D85" s="23" t="e">
        <f>VLOOKUP(C85,sample_Code!$B$2:$C$22,2,0)</f>
        <v>#N/A</v>
      </c>
      <c r="E85" s="10"/>
    </row>
    <row r="86" spans="1:5" s="5" customFormat="1" ht="12.75">
      <c r="A86" s="10"/>
      <c r="B86" s="9">
        <f t="shared" si="0"/>
        <v>0</v>
      </c>
      <c r="C86" s="10"/>
      <c r="D86" s="23" t="e">
        <f>VLOOKUP(C86,sample_Code!$B$2:$C$22,2,0)</f>
        <v>#N/A</v>
      </c>
      <c r="E86" s="10"/>
    </row>
    <row r="87" spans="1:5" s="5" customFormat="1" ht="12.75">
      <c r="A87" s="10"/>
      <c r="B87" s="9">
        <f t="shared" si="0"/>
        <v>0</v>
      </c>
      <c r="C87" s="10"/>
      <c r="D87" s="23" t="e">
        <f>VLOOKUP(C87,sample_Code!$B$2:$C$22,2,0)</f>
        <v>#N/A</v>
      </c>
      <c r="E87" s="10"/>
    </row>
    <row r="88" spans="1:5" s="5" customFormat="1" ht="12.75">
      <c r="A88" s="10"/>
      <c r="B88" s="9">
        <f t="shared" si="0"/>
        <v>0</v>
      </c>
      <c r="C88" s="10"/>
      <c r="D88" s="23" t="e">
        <f>VLOOKUP(C88,sample_Code!$B$2:$C$22,2,0)</f>
        <v>#N/A</v>
      </c>
      <c r="E88" s="10"/>
    </row>
    <row r="89" spans="1:5" s="5" customFormat="1" ht="12.75">
      <c r="A89" s="10"/>
      <c r="B89" s="9">
        <f t="shared" si="0"/>
        <v>0</v>
      </c>
      <c r="C89" s="10"/>
      <c r="D89" s="23" t="e">
        <f>VLOOKUP(C89,sample_Code!$B$2:$C$22,2,0)</f>
        <v>#N/A</v>
      </c>
      <c r="E89" s="10"/>
    </row>
    <row r="90" spans="1:5" s="5" customFormat="1" ht="12.75">
      <c r="A90" s="10"/>
      <c r="B90" s="9">
        <f aca="true" t="shared" si="1" ref="B90:B101">A90-A89</f>
        <v>0</v>
      </c>
      <c r="C90" s="10"/>
      <c r="D90" s="23" t="e">
        <f>VLOOKUP(C90,sample_Code!$B$2:$C$22,2,0)</f>
        <v>#N/A</v>
      </c>
      <c r="E90" s="10"/>
    </row>
    <row r="91" spans="1:5" s="5" customFormat="1" ht="12.75">
      <c r="A91" s="10"/>
      <c r="B91" s="9">
        <f t="shared" si="1"/>
        <v>0</v>
      </c>
      <c r="C91" s="10"/>
      <c r="D91" s="23" t="e">
        <f>VLOOKUP(C91,sample_Code!$B$2:$C$22,2,0)</f>
        <v>#N/A</v>
      </c>
      <c r="E91" s="10"/>
    </row>
    <row r="92" spans="1:5" s="5" customFormat="1" ht="12.75">
      <c r="A92" s="10"/>
      <c r="B92" s="9">
        <f t="shared" si="1"/>
        <v>0</v>
      </c>
      <c r="C92" s="10"/>
      <c r="D92" s="23" t="e">
        <f>VLOOKUP(C92,sample_Code!$B$2:$C$22,2,0)</f>
        <v>#N/A</v>
      </c>
      <c r="E92" s="10"/>
    </row>
    <row r="93" spans="1:5" s="5" customFormat="1" ht="12.75">
      <c r="A93" s="10"/>
      <c r="B93" s="9">
        <f t="shared" si="1"/>
        <v>0</v>
      </c>
      <c r="C93" s="10"/>
      <c r="D93" s="23" t="e">
        <f>VLOOKUP(C93,sample_Code!$B$2:$C$22,2,0)</f>
        <v>#N/A</v>
      </c>
      <c r="E93" s="10"/>
    </row>
    <row r="94" spans="1:5" s="5" customFormat="1" ht="12.75">
      <c r="A94" s="10"/>
      <c r="B94" s="9">
        <f t="shared" si="1"/>
        <v>0</v>
      </c>
      <c r="C94" s="10"/>
      <c r="D94" s="23" t="e">
        <f>VLOOKUP(C94,sample_Code!$B$2:$C$22,2,0)</f>
        <v>#N/A</v>
      </c>
      <c r="E94" s="10"/>
    </row>
    <row r="95" spans="1:5" s="5" customFormat="1" ht="12.75">
      <c r="A95" s="10"/>
      <c r="B95" s="9">
        <f t="shared" si="1"/>
        <v>0</v>
      </c>
      <c r="C95" s="10"/>
      <c r="D95" s="23" t="e">
        <f>VLOOKUP(C95,sample_Code!$B$2:$C$22,2,0)</f>
        <v>#N/A</v>
      </c>
      <c r="E95" s="10"/>
    </row>
    <row r="96" spans="1:5" s="5" customFormat="1" ht="12.75">
      <c r="A96" s="10"/>
      <c r="B96" s="9">
        <f t="shared" si="1"/>
        <v>0</v>
      </c>
      <c r="C96" s="10"/>
      <c r="D96" s="23" t="e">
        <f>VLOOKUP(C96,sample_Code!$B$2:$C$22,2,0)</f>
        <v>#N/A</v>
      </c>
      <c r="E96" s="10"/>
    </row>
    <row r="97" spans="1:5" s="5" customFormat="1" ht="12.75">
      <c r="A97" s="10"/>
      <c r="B97" s="9">
        <f t="shared" si="1"/>
        <v>0</v>
      </c>
      <c r="C97" s="10"/>
      <c r="D97" s="23" t="e">
        <f>VLOOKUP(C97,sample_Code!$B$2:$C$22,2,0)</f>
        <v>#N/A</v>
      </c>
      <c r="E97" s="10"/>
    </row>
    <row r="98" spans="1:5" s="5" customFormat="1" ht="12.75">
      <c r="A98" s="10"/>
      <c r="B98" s="9">
        <f t="shared" si="1"/>
        <v>0</v>
      </c>
      <c r="C98" s="10"/>
      <c r="D98" s="23" t="e">
        <f>VLOOKUP(C98,sample_Code!$B$2:$C$22,2,0)</f>
        <v>#N/A</v>
      </c>
      <c r="E98" s="10"/>
    </row>
    <row r="99" spans="1:5" s="5" customFormat="1" ht="12.75">
      <c r="A99" s="10"/>
      <c r="B99" s="9">
        <f t="shared" si="1"/>
        <v>0</v>
      </c>
      <c r="C99" s="10"/>
      <c r="D99" s="23" t="e">
        <f>VLOOKUP(C99,sample_Code!$B$2:$C$22,2,0)</f>
        <v>#N/A</v>
      </c>
      <c r="E99" s="10"/>
    </row>
    <row r="100" spans="1:5" s="5" customFormat="1" ht="12.75">
      <c r="A100" s="10"/>
      <c r="B100" s="9">
        <f t="shared" si="1"/>
        <v>0</v>
      </c>
      <c r="C100" s="10"/>
      <c r="D100" s="23" t="e">
        <f>VLOOKUP(C100,sample_Code!$B$2:$C$22,2,0)</f>
        <v>#N/A</v>
      </c>
      <c r="E100" s="10"/>
    </row>
    <row r="101" spans="1:5" s="5" customFormat="1" ht="12.75">
      <c r="A101" s="10"/>
      <c r="B101" s="9">
        <f t="shared" si="1"/>
        <v>0</v>
      </c>
      <c r="C101" s="10"/>
      <c r="D101" s="23" t="e">
        <f>VLOOKUP(C101,sample_Code!$B$2:$C$22,2,0)</f>
        <v>#N/A</v>
      </c>
      <c r="E101" s="10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1"/>
  <sheetViews>
    <sheetView zoomScale="85" zoomScaleNormal="85" zoomScalePageLayoutView="0" workbookViewId="0" topLeftCell="A1">
      <selection activeCell="J20" sqref="J20"/>
    </sheetView>
  </sheetViews>
  <sheetFormatPr defaultColWidth="8.88671875" defaultRowHeight="13.5"/>
  <cols>
    <col min="2" max="2" width="9.21484375" style="0" customWidth="1"/>
    <col min="3" max="3" width="18.10546875" style="0" customWidth="1"/>
    <col min="4" max="4" width="10.4453125" style="0" customWidth="1"/>
    <col min="5" max="5" width="33.4453125" style="0" hidden="1" customWidth="1"/>
  </cols>
  <sheetData>
    <row r="1" spans="1:7" ht="13.5">
      <c r="A1" s="2"/>
      <c r="B1" s="3" t="s">
        <v>6</v>
      </c>
      <c r="C1" s="3" t="s">
        <v>7</v>
      </c>
      <c r="D1" s="3" t="s">
        <v>41</v>
      </c>
      <c r="E1" s="4" t="s">
        <v>128</v>
      </c>
      <c r="F1" s="12" t="s">
        <v>119</v>
      </c>
      <c r="G1" s="12" t="s">
        <v>120</v>
      </c>
    </row>
    <row r="2" spans="1:8" s="6" customFormat="1" ht="12.75">
      <c r="A2" s="5"/>
      <c r="B2" s="39" t="s">
        <v>164</v>
      </c>
      <c r="C2" s="39" t="s">
        <v>8</v>
      </c>
      <c r="D2" s="20">
        <f>SUMIF($D$24:$D$101,"A-1",$B$24:$B$71)</f>
        <v>0</v>
      </c>
      <c r="E2" s="20">
        <f>SUM(D2:D3)</f>
        <v>0</v>
      </c>
      <c r="F2" s="16">
        <f>SUM(D2:D22)</f>
        <v>0</v>
      </c>
      <c r="G2" s="16">
        <f>24-F2</f>
        <v>24</v>
      </c>
      <c r="H2" s="27"/>
    </row>
    <row r="3" spans="1:7" s="6" customFormat="1" ht="12.75">
      <c r="A3" s="17"/>
      <c r="B3" s="40"/>
      <c r="C3" s="40" t="s">
        <v>167</v>
      </c>
      <c r="D3" s="21">
        <f>SUMIF($D$24:$D$101,"A-2",$B$24:$B$71)</f>
        <v>0</v>
      </c>
      <c r="E3" s="24"/>
      <c r="F3" s="5"/>
      <c r="G3" s="5"/>
    </row>
    <row r="4" spans="1:7" s="6" customFormat="1" ht="12.75">
      <c r="A4" s="5"/>
      <c r="B4" s="39" t="s">
        <v>9</v>
      </c>
      <c r="C4" s="39" t="s">
        <v>10</v>
      </c>
      <c r="D4" s="20">
        <f>SUMIF($D$24:$D$101,"B-1",$B$24:$B$71)</f>
        <v>0</v>
      </c>
      <c r="E4" s="20">
        <f>SUM(D4:D7)</f>
        <v>0</v>
      </c>
      <c r="F4" s="5"/>
      <c r="G4" s="16"/>
    </row>
    <row r="5" spans="1:7" s="6" customFormat="1" ht="12.75">
      <c r="A5" s="5"/>
      <c r="B5" s="39"/>
      <c r="C5" s="39" t="s">
        <v>11</v>
      </c>
      <c r="D5" s="20">
        <f>SUMIF($D$24:$D$101,"B-2",$B$24:$B$71)</f>
        <v>0</v>
      </c>
      <c r="E5" s="25"/>
      <c r="F5" s="5"/>
      <c r="G5" s="5"/>
    </row>
    <row r="6" spans="1:7" s="6" customFormat="1" ht="12.75">
      <c r="A6" s="5"/>
      <c r="B6" s="39"/>
      <c r="C6" s="39" t="s">
        <v>12</v>
      </c>
      <c r="D6" s="20">
        <f>SUMIF($D$24:$D$101,"B-3",$B$24:$B$71)</f>
        <v>0</v>
      </c>
      <c r="E6" s="25"/>
      <c r="F6" s="5"/>
      <c r="G6" s="5"/>
    </row>
    <row r="7" spans="1:7" s="6" customFormat="1" ht="12.75">
      <c r="A7" s="17"/>
      <c r="B7" s="40"/>
      <c r="C7" s="40" t="s">
        <v>13</v>
      </c>
      <c r="D7" s="21">
        <f>SUMIF($D$24:$D$101,"B-4",$B$24:$B$71)</f>
        <v>0</v>
      </c>
      <c r="E7" s="24"/>
      <c r="F7" s="5"/>
      <c r="G7" s="5"/>
    </row>
    <row r="8" spans="1:7" s="6" customFormat="1" ht="12.75">
      <c r="A8" s="5"/>
      <c r="B8" s="39" t="s">
        <v>14</v>
      </c>
      <c r="C8" s="39" t="s">
        <v>66</v>
      </c>
      <c r="D8" s="20">
        <f>SUMIF($D$24:$D$101,"C-1",$B$24:$B$71)</f>
        <v>0</v>
      </c>
      <c r="E8" s="20">
        <f>SUM(D8:D11)</f>
        <v>0</v>
      </c>
      <c r="F8" s="5"/>
      <c r="G8" s="5"/>
    </row>
    <row r="9" spans="1:7" s="6" customFormat="1" ht="12.75">
      <c r="A9" s="5"/>
      <c r="B9" s="39"/>
      <c r="C9" s="39" t="s">
        <v>15</v>
      </c>
      <c r="D9" s="20">
        <f>SUMIF($D$24:$D$101,"C-2",$B$24:$B$71)</f>
        <v>0</v>
      </c>
      <c r="E9" s="25"/>
      <c r="F9" s="5"/>
      <c r="G9" s="5"/>
    </row>
    <row r="10" spans="1:7" s="6" customFormat="1" ht="12.75">
      <c r="A10" s="5"/>
      <c r="B10" s="39"/>
      <c r="C10" s="39" t="s">
        <v>16</v>
      </c>
      <c r="D10" s="20">
        <f>SUMIF($D$24:$D$101,"C-3",$B$24:$B$71)</f>
        <v>0</v>
      </c>
      <c r="E10" s="25"/>
      <c r="F10" s="5"/>
      <c r="G10" s="5"/>
    </row>
    <row r="11" spans="1:7" s="6" customFormat="1" ht="12.75">
      <c r="A11" s="17"/>
      <c r="B11" s="40"/>
      <c r="C11" s="40" t="s">
        <v>17</v>
      </c>
      <c r="D11" s="21">
        <f>SUMIF($D$24:$D$101,"C-4",$B$24:$B$71)</f>
        <v>0</v>
      </c>
      <c r="E11" s="24"/>
      <c r="F11" s="5"/>
      <c r="G11" s="5"/>
    </row>
    <row r="12" spans="1:7" s="6" customFormat="1" ht="12.75">
      <c r="A12" s="5"/>
      <c r="B12" s="39" t="s">
        <v>18</v>
      </c>
      <c r="C12" s="39" t="s">
        <v>142</v>
      </c>
      <c r="D12" s="20">
        <f>SUMIF($D$24:$D$101,"D-1",$B$24:$B$71)</f>
        <v>0</v>
      </c>
      <c r="E12" s="20">
        <f>SUM(D12:D15)</f>
        <v>0</v>
      </c>
      <c r="F12" s="5"/>
      <c r="G12" s="5"/>
    </row>
    <row r="13" spans="1:7" s="6" customFormat="1" ht="12.75">
      <c r="A13" s="5"/>
      <c r="B13" s="39"/>
      <c r="C13" s="39" t="s">
        <v>156</v>
      </c>
      <c r="D13" s="20">
        <f>SUMIF($D$24:$D$101,"D-2",$B$24:$B$71)</f>
        <v>0</v>
      </c>
      <c r="E13" s="20"/>
      <c r="F13" s="5"/>
      <c r="G13" s="5"/>
    </row>
    <row r="14" spans="1:7" s="6" customFormat="1" ht="12.75">
      <c r="A14" s="5"/>
      <c r="B14" s="39"/>
      <c r="C14" s="39" t="s">
        <v>152</v>
      </c>
      <c r="D14" s="20">
        <f>SUMIF($D$24:$D$101,"D-3",$B$24:$B$71)</f>
        <v>0</v>
      </c>
      <c r="E14" s="25"/>
      <c r="F14" s="5"/>
      <c r="G14" s="5"/>
    </row>
    <row r="15" spans="1:7" s="6" customFormat="1" ht="12.75">
      <c r="A15" s="17"/>
      <c r="B15" s="40"/>
      <c r="C15" s="40" t="s">
        <v>155</v>
      </c>
      <c r="D15" s="21">
        <f>SUMIF($D$24:$D$101,"D-4",$B$24:$B$71)</f>
        <v>0</v>
      </c>
      <c r="E15" s="24"/>
      <c r="F15" s="5"/>
      <c r="G15" s="5"/>
    </row>
    <row r="16" spans="1:7" s="6" customFormat="1" ht="12.75">
      <c r="A16" s="5"/>
      <c r="B16" s="39" t="s">
        <v>19</v>
      </c>
      <c r="C16" s="39" t="s">
        <v>20</v>
      </c>
      <c r="D16" s="20">
        <f>SUMIF($D$24:$D$101,"E-1",$B$24:$B$71)</f>
        <v>0</v>
      </c>
      <c r="E16" s="20">
        <f>SUM(D16:D18)</f>
        <v>0</v>
      </c>
      <c r="F16" s="5"/>
      <c r="G16" s="5"/>
    </row>
    <row r="17" spans="1:7" s="6" customFormat="1" ht="12.75">
      <c r="A17" s="5"/>
      <c r="B17" s="39"/>
      <c r="C17" s="39" t="s">
        <v>147</v>
      </c>
      <c r="D17" s="20">
        <f>SUMIF($D$24:$D$101,"E-2",$B$24:$B$71)</f>
        <v>0</v>
      </c>
      <c r="E17" s="25"/>
      <c r="F17" s="5"/>
      <c r="G17" s="5"/>
    </row>
    <row r="18" spans="1:7" s="6" customFormat="1" ht="12.75">
      <c r="A18" s="17"/>
      <c r="B18" s="40"/>
      <c r="C18" s="40" t="s">
        <v>21</v>
      </c>
      <c r="D18" s="21">
        <f>SUMIF($D$24:$D$101,"E-3",$B$24:$B$71)</f>
        <v>0</v>
      </c>
      <c r="E18" s="24"/>
      <c r="F18" s="5"/>
      <c r="G18" s="5"/>
    </row>
    <row r="19" spans="1:7" s="6" customFormat="1" ht="12.75">
      <c r="A19" s="5"/>
      <c r="B19" s="39" t="s">
        <v>22</v>
      </c>
      <c r="C19" s="39" t="s">
        <v>23</v>
      </c>
      <c r="D19" s="20">
        <f>SUMIF($D$24:$D$101,"F-1",$B$24:$B$71)</f>
        <v>0</v>
      </c>
      <c r="E19" s="20">
        <f>SUM(D19:D21)</f>
        <v>0</v>
      </c>
      <c r="F19" s="5"/>
      <c r="G19" s="5"/>
    </row>
    <row r="20" spans="1:7" s="6" customFormat="1" ht="12.75">
      <c r="A20" s="5"/>
      <c r="B20" s="39"/>
      <c r="C20" s="39" t="s">
        <v>24</v>
      </c>
      <c r="D20" s="20">
        <f>SUMIF($D$24:$D$101,"F-2",$B$24:$B$71)</f>
        <v>0</v>
      </c>
      <c r="E20" s="25"/>
      <c r="F20" s="5"/>
      <c r="G20" s="5"/>
    </row>
    <row r="21" spans="1:7" s="6" customFormat="1" ht="12.75">
      <c r="A21" s="17"/>
      <c r="B21" s="40"/>
      <c r="C21" s="40" t="s">
        <v>25</v>
      </c>
      <c r="D21" s="21">
        <f>SUMIF($D$24:$D$101,"F-3",$B$24:$B$71)</f>
        <v>0</v>
      </c>
      <c r="E21" s="24"/>
      <c r="F21" s="5"/>
      <c r="G21" s="5"/>
    </row>
    <row r="22" spans="1:7" ht="14.25" thickBot="1">
      <c r="A22" s="18"/>
      <c r="B22" s="41" t="s">
        <v>122</v>
      </c>
      <c r="C22" s="42" t="s">
        <v>122</v>
      </c>
      <c r="D22" s="22">
        <f>SUMIF($D$24:$D$101,"G",$B$24:$B$71)</f>
        <v>0</v>
      </c>
      <c r="E22" s="22">
        <f>D22</f>
        <v>0</v>
      </c>
      <c r="F22" s="5"/>
      <c r="G22" s="5"/>
    </row>
    <row r="23" spans="1:5" ht="14.25" thickTop="1">
      <c r="A23" s="8" t="s">
        <v>3</v>
      </c>
      <c r="B23" s="8" t="s">
        <v>0</v>
      </c>
      <c r="C23" s="8" t="s">
        <v>6</v>
      </c>
      <c r="D23" s="8" t="s">
        <v>1</v>
      </c>
      <c r="E23" s="8" t="s">
        <v>2</v>
      </c>
    </row>
    <row r="24" spans="1:5" s="5" customFormat="1" ht="12.75">
      <c r="A24" s="9"/>
      <c r="B24" s="9" t="e">
        <f>#REF!-A24</f>
        <v>#REF!</v>
      </c>
      <c r="C24" s="11" t="s">
        <v>81</v>
      </c>
      <c r="D24" s="23" t="s">
        <v>5</v>
      </c>
      <c r="E24" s="10"/>
    </row>
    <row r="25" spans="1:5" s="5" customFormat="1" ht="12.75">
      <c r="A25" s="9"/>
      <c r="B25" s="9">
        <f>A25-A24</f>
        <v>0</v>
      </c>
      <c r="C25" s="9"/>
      <c r="D25" s="23" t="e">
        <f>VLOOKUP(C25,sample_Code!$B$2:$C$22,2,0)</f>
        <v>#N/A</v>
      </c>
      <c r="E25" s="10"/>
    </row>
    <row r="26" spans="1:5" s="5" customFormat="1" ht="12.75">
      <c r="A26" s="9"/>
      <c r="B26" s="9">
        <f aca="true" t="shared" si="0" ref="B26:B89">A26-A25</f>
        <v>0</v>
      </c>
      <c r="C26" s="9"/>
      <c r="D26" s="23" t="e">
        <f>VLOOKUP(C26,sample_Code!$B$2:$C$22,2,0)</f>
        <v>#N/A</v>
      </c>
      <c r="E26" s="10" t="s">
        <v>69</v>
      </c>
    </row>
    <row r="27" spans="1:5" s="5" customFormat="1" ht="12.75">
      <c r="A27" s="9"/>
      <c r="B27" s="9">
        <f t="shared" si="0"/>
        <v>0</v>
      </c>
      <c r="C27" s="9"/>
      <c r="D27" s="23" t="e">
        <f>VLOOKUP(C27,sample_Code!$B$2:$C$22,2,0)</f>
        <v>#N/A</v>
      </c>
      <c r="E27" s="10" t="s">
        <v>68</v>
      </c>
    </row>
    <row r="28" spans="1:5" s="5" customFormat="1" ht="12.75">
      <c r="A28" s="9"/>
      <c r="B28" s="9">
        <f t="shared" si="0"/>
        <v>0</v>
      </c>
      <c r="C28" s="9"/>
      <c r="D28" s="23" t="e">
        <f>VLOOKUP(C28,sample_Code!$B$2:$C$22,2,0)</f>
        <v>#N/A</v>
      </c>
      <c r="E28" s="10"/>
    </row>
    <row r="29" spans="1:5" s="5" customFormat="1" ht="12.75">
      <c r="A29" s="9"/>
      <c r="B29" s="9">
        <f t="shared" si="0"/>
        <v>0</v>
      </c>
      <c r="C29" s="9"/>
      <c r="D29" s="23" t="e">
        <f>VLOOKUP(C29,sample_Code!$B$2:$C$22,2,0)</f>
        <v>#N/A</v>
      </c>
      <c r="E29" s="10"/>
    </row>
    <row r="30" spans="1:5" s="5" customFormat="1" ht="12.75">
      <c r="A30" s="9"/>
      <c r="B30" s="9">
        <f t="shared" si="0"/>
        <v>0</v>
      </c>
      <c r="C30" s="9"/>
      <c r="D30" s="23" t="e">
        <f>VLOOKUP(C30,sample_Code!$B$2:$C$22,2,0)</f>
        <v>#N/A</v>
      </c>
      <c r="E30" s="10" t="s">
        <v>65</v>
      </c>
    </row>
    <row r="31" spans="1:5" s="5" customFormat="1" ht="12.75">
      <c r="A31" s="9"/>
      <c r="B31" s="9">
        <f t="shared" si="0"/>
        <v>0</v>
      </c>
      <c r="C31" s="9"/>
      <c r="D31" s="23" t="e">
        <f>VLOOKUP(C31,sample_Code!$B$2:$C$22,2,0)</f>
        <v>#N/A</v>
      </c>
      <c r="E31" s="10"/>
    </row>
    <row r="32" spans="1:5" s="5" customFormat="1" ht="12.75">
      <c r="A32" s="9"/>
      <c r="B32" s="9">
        <f t="shared" si="0"/>
        <v>0</v>
      </c>
      <c r="C32" s="9"/>
      <c r="D32" s="23" t="e">
        <f>VLOOKUP(C32,sample_Code!$B$2:$C$22,2,0)</f>
        <v>#N/A</v>
      </c>
      <c r="E32" s="10" t="s">
        <v>70</v>
      </c>
    </row>
    <row r="33" spans="1:5" s="5" customFormat="1" ht="12.75">
      <c r="A33" s="9"/>
      <c r="B33" s="9">
        <f t="shared" si="0"/>
        <v>0</v>
      </c>
      <c r="C33" s="9"/>
      <c r="D33" s="23" t="e">
        <f>VLOOKUP(C33,sample_Code!$B$2:$C$22,2,0)</f>
        <v>#N/A</v>
      </c>
      <c r="E33" s="10" t="s">
        <v>71</v>
      </c>
    </row>
    <row r="34" spans="1:5" s="5" customFormat="1" ht="12.75">
      <c r="A34" s="9"/>
      <c r="B34" s="9">
        <f t="shared" si="0"/>
        <v>0</v>
      </c>
      <c r="C34" s="9"/>
      <c r="D34" s="23" t="e">
        <f>VLOOKUP(C34,sample_Code!$B$2:$C$22,2,0)</f>
        <v>#N/A</v>
      </c>
      <c r="E34" s="10" t="s">
        <v>73</v>
      </c>
    </row>
    <row r="35" spans="1:5" s="5" customFormat="1" ht="12.75">
      <c r="A35" s="9"/>
      <c r="B35" s="9">
        <f t="shared" si="0"/>
        <v>0</v>
      </c>
      <c r="C35" s="9" t="s">
        <v>169</v>
      </c>
      <c r="D35" s="23" t="str">
        <f>VLOOKUP(C35,sample_Code!$B$2:$C$22,2,0)</f>
        <v>C-4</v>
      </c>
      <c r="E35" s="10" t="s">
        <v>75</v>
      </c>
    </row>
    <row r="36" spans="1:5" s="5" customFormat="1" ht="12.75">
      <c r="A36" s="9"/>
      <c r="B36" s="9">
        <f t="shared" si="0"/>
        <v>0</v>
      </c>
      <c r="C36" s="9"/>
      <c r="D36" s="23" t="e">
        <f>VLOOKUP(C36,sample_Code!$B$2:$C$22,2,0)</f>
        <v>#N/A</v>
      </c>
      <c r="E36" s="10" t="s">
        <v>18</v>
      </c>
    </row>
    <row r="37" spans="1:5" s="5" customFormat="1" ht="12.75">
      <c r="A37" s="9"/>
      <c r="B37" s="9">
        <f t="shared" si="0"/>
        <v>0</v>
      </c>
      <c r="C37" s="9"/>
      <c r="D37" s="23" t="e">
        <f>VLOOKUP(C37,sample_Code!$B$2:$C$22,2,0)</f>
        <v>#N/A</v>
      </c>
      <c r="E37" s="10" t="s">
        <v>77</v>
      </c>
    </row>
    <row r="38" spans="1:5" s="5" customFormat="1" ht="12.75">
      <c r="A38" s="9"/>
      <c r="B38" s="9">
        <f t="shared" si="0"/>
        <v>0</v>
      </c>
      <c r="C38" s="9"/>
      <c r="D38" s="23" t="e">
        <f>VLOOKUP(C38,sample_Code!$B$2:$C$22,2,0)</f>
        <v>#N/A</v>
      </c>
      <c r="E38" s="10" t="s">
        <v>78</v>
      </c>
    </row>
    <row r="39" spans="1:5" s="5" customFormat="1" ht="12.75">
      <c r="A39" s="9"/>
      <c r="B39" s="9">
        <f t="shared" si="0"/>
        <v>0</v>
      </c>
      <c r="C39" s="9"/>
      <c r="D39" s="23" t="e">
        <f>VLOOKUP(C39,sample_Code!$B$2:$C$22,2,0)</f>
        <v>#N/A</v>
      </c>
      <c r="E39" s="10" t="s">
        <v>114</v>
      </c>
    </row>
    <row r="40" spans="1:5" s="5" customFormat="1" ht="12.75">
      <c r="A40" s="9"/>
      <c r="B40" s="9">
        <f t="shared" si="0"/>
        <v>0</v>
      </c>
      <c r="C40" s="9"/>
      <c r="D40" s="23" t="e">
        <f>VLOOKUP(C40,sample_Code!$B$2:$C$22,2,0)</f>
        <v>#N/A</v>
      </c>
      <c r="E40" s="10" t="s">
        <v>116</v>
      </c>
    </row>
    <row r="41" spans="1:5" s="5" customFormat="1" ht="12.75">
      <c r="A41" s="9"/>
      <c r="B41" s="9">
        <f t="shared" si="0"/>
        <v>0</v>
      </c>
      <c r="C41" s="10"/>
      <c r="D41" s="23" t="e">
        <f>VLOOKUP(C41,sample_Code!$B$2:$C$22,2,0)</f>
        <v>#N/A</v>
      </c>
      <c r="E41" s="10" t="s">
        <v>117</v>
      </c>
    </row>
    <row r="42" spans="1:5" s="5" customFormat="1" ht="12.75">
      <c r="A42" s="9"/>
      <c r="B42" s="9">
        <f t="shared" si="0"/>
        <v>0</v>
      </c>
      <c r="C42" s="10"/>
      <c r="D42" s="23" t="e">
        <f>VLOOKUP(C42,sample_Code!$B$2:$C$22,2,0)</f>
        <v>#N/A</v>
      </c>
      <c r="E42" s="10" t="s">
        <v>118</v>
      </c>
    </row>
    <row r="43" spans="1:5" s="5" customFormat="1" ht="12.75">
      <c r="A43" s="9"/>
      <c r="B43" s="9">
        <f t="shared" si="0"/>
        <v>0</v>
      </c>
      <c r="C43" s="10"/>
      <c r="D43" s="23" t="e">
        <f>VLOOKUP(C43,sample_Code!$B$2:$C$22,2,0)</f>
        <v>#N/A</v>
      </c>
      <c r="E43" s="10" t="s">
        <v>121</v>
      </c>
    </row>
    <row r="44" spans="1:5" s="5" customFormat="1" ht="12.75">
      <c r="A44" s="9"/>
      <c r="B44" s="9">
        <f t="shared" si="0"/>
        <v>0</v>
      </c>
      <c r="C44" s="10"/>
      <c r="D44" s="23" t="e">
        <f>VLOOKUP(C44,sample_Code!$B$2:$C$22,2,0)</f>
        <v>#N/A</v>
      </c>
      <c r="E44" s="10" t="s">
        <v>125</v>
      </c>
    </row>
    <row r="45" spans="1:5" s="5" customFormat="1" ht="12.75">
      <c r="A45" s="9"/>
      <c r="B45" s="9">
        <f t="shared" si="0"/>
        <v>0</v>
      </c>
      <c r="C45" s="10"/>
      <c r="D45" s="23" t="e">
        <f>VLOOKUP(C45,sample_Code!$B$2:$C$22,2,0)</f>
        <v>#N/A</v>
      </c>
      <c r="E45" s="10" t="s">
        <v>127</v>
      </c>
    </row>
    <row r="46" spans="1:5" s="5" customFormat="1" ht="12.75">
      <c r="A46" s="9"/>
      <c r="B46" s="9">
        <f t="shared" si="0"/>
        <v>0</v>
      </c>
      <c r="C46" s="10"/>
      <c r="D46" s="23" t="e">
        <f>VLOOKUP(C46,sample_Code!$B$2:$C$22,2,0)</f>
        <v>#N/A</v>
      </c>
      <c r="E46" s="10" t="s">
        <v>127</v>
      </c>
    </row>
    <row r="47" spans="1:5" s="5" customFormat="1" ht="12.75">
      <c r="A47" s="9"/>
      <c r="B47" s="9">
        <f t="shared" si="0"/>
        <v>0</v>
      </c>
      <c r="C47" s="10"/>
      <c r="D47" s="23" t="e">
        <f>VLOOKUP(C47,sample_Code!$B$2:$C$22,2,0)</f>
        <v>#N/A</v>
      </c>
      <c r="E47" s="10" t="s">
        <v>129</v>
      </c>
    </row>
    <row r="48" spans="1:5" s="5" customFormat="1" ht="12.75">
      <c r="A48" s="9"/>
      <c r="B48" s="9">
        <f t="shared" si="0"/>
        <v>0</v>
      </c>
      <c r="C48" s="10"/>
      <c r="D48" s="23" t="e">
        <f>VLOOKUP(C48,sample_Code!$B$2:$C$22,2,0)</f>
        <v>#N/A</v>
      </c>
      <c r="E48" s="10" t="s">
        <v>130</v>
      </c>
    </row>
    <row r="49" spans="1:5" s="5" customFormat="1" ht="12.75">
      <c r="A49" s="9"/>
      <c r="B49" s="9">
        <f t="shared" si="0"/>
        <v>0</v>
      </c>
      <c r="C49" s="10"/>
      <c r="D49" s="23" t="e">
        <f>VLOOKUP(C49,sample_Code!$B$2:$C$22,2,0)</f>
        <v>#N/A</v>
      </c>
      <c r="E49" s="10" t="s">
        <v>131</v>
      </c>
    </row>
    <row r="50" spans="1:5" s="5" customFormat="1" ht="12.75">
      <c r="A50" s="9"/>
      <c r="B50" s="9">
        <f t="shared" si="0"/>
        <v>0</v>
      </c>
      <c r="C50" s="10"/>
      <c r="D50" s="23" t="e">
        <f>VLOOKUP(C50,sample_Code!$B$2:$C$22,2,0)</f>
        <v>#N/A</v>
      </c>
      <c r="E50" s="10" t="s">
        <v>129</v>
      </c>
    </row>
    <row r="51" spans="1:5" s="5" customFormat="1" ht="12.75">
      <c r="A51" s="9"/>
      <c r="B51" s="9">
        <f t="shared" si="0"/>
        <v>0</v>
      </c>
      <c r="C51" s="10"/>
      <c r="D51" s="23" t="e">
        <f>VLOOKUP(C51,sample_Code!$B$2:$C$22,2,0)</f>
        <v>#N/A</v>
      </c>
      <c r="E51" s="10" t="s">
        <v>71</v>
      </c>
    </row>
    <row r="52" spans="1:5" s="5" customFormat="1" ht="12.75">
      <c r="A52" s="9"/>
      <c r="B52" s="9">
        <f t="shared" si="0"/>
        <v>0</v>
      </c>
      <c r="C52" s="10"/>
      <c r="D52" s="23" t="e">
        <f>VLOOKUP(C52,sample_Code!$B$2:$C$22,2,0)</f>
        <v>#N/A</v>
      </c>
      <c r="E52" s="10" t="s">
        <v>132</v>
      </c>
    </row>
    <row r="53" spans="1:5" s="5" customFormat="1" ht="12.75">
      <c r="A53" s="9"/>
      <c r="B53" s="9">
        <f t="shared" si="0"/>
        <v>0</v>
      </c>
      <c r="C53" s="10"/>
      <c r="D53" s="23" t="e">
        <f>VLOOKUP(C53,sample_Code!$B$2:$C$22,2,0)</f>
        <v>#N/A</v>
      </c>
      <c r="E53" s="10" t="s">
        <v>133</v>
      </c>
    </row>
    <row r="54" spans="1:5" s="5" customFormat="1" ht="12.75">
      <c r="A54" s="9"/>
      <c r="B54" s="9">
        <f t="shared" si="0"/>
        <v>0</v>
      </c>
      <c r="C54" s="10"/>
      <c r="D54" s="23" t="e">
        <f>VLOOKUP(C54,sample_Code!$B$2:$C$22,2,0)</f>
        <v>#N/A</v>
      </c>
      <c r="E54" s="10" t="s">
        <v>134</v>
      </c>
    </row>
    <row r="55" spans="1:5" s="5" customFormat="1" ht="12.75">
      <c r="A55" s="9"/>
      <c r="B55" s="9">
        <f t="shared" si="0"/>
        <v>0</v>
      </c>
      <c r="C55" s="10"/>
      <c r="D55" s="23" t="e">
        <f>VLOOKUP(C55,sample_Code!$B$2:$C$22,2,0)</f>
        <v>#N/A</v>
      </c>
      <c r="E55" s="10" t="s">
        <v>135</v>
      </c>
    </row>
    <row r="56" spans="1:5" s="5" customFormat="1" ht="12.75">
      <c r="A56" s="9"/>
      <c r="B56" s="9">
        <f t="shared" si="0"/>
        <v>0</v>
      </c>
      <c r="C56" s="10"/>
      <c r="D56" s="23" t="e">
        <f>VLOOKUP(C56,sample_Code!$B$2:$C$22,2,0)</f>
        <v>#N/A</v>
      </c>
      <c r="E56" s="10" t="s">
        <v>136</v>
      </c>
    </row>
    <row r="57" spans="1:5" s="5" customFormat="1" ht="12.75">
      <c r="A57" s="9"/>
      <c r="B57" s="9">
        <f t="shared" si="0"/>
        <v>0</v>
      </c>
      <c r="C57" s="10"/>
      <c r="D57" s="23" t="e">
        <f>VLOOKUP(C57,sample_Code!$B$2:$C$22,2,0)</f>
        <v>#N/A</v>
      </c>
      <c r="E57" s="10" t="s">
        <v>137</v>
      </c>
    </row>
    <row r="58" spans="1:5" s="5" customFormat="1" ht="12.75">
      <c r="A58" s="9"/>
      <c r="B58" s="9">
        <f t="shared" si="0"/>
        <v>0</v>
      </c>
      <c r="C58" s="10"/>
      <c r="D58" s="23" t="e">
        <f>VLOOKUP(C58,sample_Code!$B$2:$C$22,2,0)</f>
        <v>#N/A</v>
      </c>
      <c r="E58" s="10" t="s">
        <v>138</v>
      </c>
    </row>
    <row r="59" spans="1:5" s="5" customFormat="1" ht="12.75">
      <c r="A59" s="9"/>
      <c r="B59" s="9">
        <f t="shared" si="0"/>
        <v>0</v>
      </c>
      <c r="C59" s="10"/>
      <c r="D59" s="23" t="e">
        <f>VLOOKUP(C59,sample_Code!$B$2:$C$22,2,0)</f>
        <v>#N/A</v>
      </c>
      <c r="E59" s="10" t="s">
        <v>139</v>
      </c>
    </row>
    <row r="60" spans="1:5" s="5" customFormat="1" ht="12.75">
      <c r="A60" s="9"/>
      <c r="B60" s="9">
        <f t="shared" si="0"/>
        <v>0</v>
      </c>
      <c r="C60" s="10"/>
      <c r="D60" s="23" t="e">
        <f>VLOOKUP(C60,sample_Code!$B$2:$C$22,2,0)</f>
        <v>#N/A</v>
      </c>
      <c r="E60" s="10"/>
    </row>
    <row r="61" spans="1:5" s="5" customFormat="1" ht="12.75">
      <c r="A61" s="9"/>
      <c r="B61" s="9">
        <f t="shared" si="0"/>
        <v>0</v>
      </c>
      <c r="C61" s="10"/>
      <c r="D61" s="23" t="e">
        <f>VLOOKUP(C61,sample_Code!$B$2:$C$22,2,0)</f>
        <v>#N/A</v>
      </c>
      <c r="E61" s="10"/>
    </row>
    <row r="62" spans="1:5" s="5" customFormat="1" ht="12.75">
      <c r="A62" s="9"/>
      <c r="B62" s="9">
        <f t="shared" si="0"/>
        <v>0</v>
      </c>
      <c r="C62" s="10"/>
      <c r="D62" s="23" t="e">
        <f>VLOOKUP(C62,sample_Code!$B$2:$C$22,2,0)</f>
        <v>#N/A</v>
      </c>
      <c r="E62" s="10" t="s">
        <v>71</v>
      </c>
    </row>
    <row r="63" spans="1:5" s="5" customFormat="1" ht="12.75">
      <c r="A63" s="9"/>
      <c r="B63" s="9">
        <f t="shared" si="0"/>
        <v>0</v>
      </c>
      <c r="C63" s="10"/>
      <c r="D63" s="23" t="e">
        <f>VLOOKUP(C63,sample_Code!$B$2:$C$22,2,0)</f>
        <v>#N/A</v>
      </c>
      <c r="E63" s="10"/>
    </row>
    <row r="64" spans="1:5" s="5" customFormat="1" ht="12.75">
      <c r="A64" s="9"/>
      <c r="B64" s="9">
        <f t="shared" si="0"/>
        <v>0</v>
      </c>
      <c r="C64" s="10"/>
      <c r="D64" s="23" t="e">
        <f>VLOOKUP(C64,sample_Code!$B$2:$C$22,2,0)</f>
        <v>#N/A</v>
      </c>
      <c r="E64" s="10" t="s">
        <v>140</v>
      </c>
    </row>
    <row r="65" spans="1:5" s="5" customFormat="1" ht="12.75">
      <c r="A65" s="9"/>
      <c r="B65" s="9">
        <f t="shared" si="0"/>
        <v>0</v>
      </c>
      <c r="C65" s="10"/>
      <c r="D65" s="23" t="e">
        <f>VLOOKUP(C65,sample_Code!$B$2:$C$22,2,0)</f>
        <v>#N/A</v>
      </c>
      <c r="E65" s="10" t="s">
        <v>141</v>
      </c>
    </row>
    <row r="66" spans="1:5" s="5" customFormat="1" ht="12.75">
      <c r="A66" s="9"/>
      <c r="B66" s="9">
        <f t="shared" si="0"/>
        <v>0</v>
      </c>
      <c r="C66" s="10"/>
      <c r="D66" s="23" t="e">
        <f>VLOOKUP(C66,sample_Code!$B$2:$C$22,2,0)</f>
        <v>#N/A</v>
      </c>
      <c r="E66" s="10"/>
    </row>
    <row r="67" spans="1:5" s="5" customFormat="1" ht="12.75">
      <c r="A67" s="9"/>
      <c r="B67" s="9">
        <f t="shared" si="0"/>
        <v>0</v>
      </c>
      <c r="C67" s="10"/>
      <c r="D67" s="23" t="e">
        <f>VLOOKUP(C67,sample_Code!$B$2:$C$22,2,0)</f>
        <v>#N/A</v>
      </c>
      <c r="E67" s="10" t="s">
        <v>141</v>
      </c>
    </row>
    <row r="68" spans="1:5" s="5" customFormat="1" ht="12.75">
      <c r="A68" s="9"/>
      <c r="B68" s="9">
        <f t="shared" si="0"/>
        <v>0</v>
      </c>
      <c r="C68" s="10"/>
      <c r="D68" s="23" t="e">
        <f>VLOOKUP(C68,sample_Code!$B$2:$C$22,2,0)</f>
        <v>#N/A</v>
      </c>
      <c r="E68" s="10" t="s">
        <v>151</v>
      </c>
    </row>
    <row r="69" spans="1:5" s="5" customFormat="1" ht="12.75">
      <c r="A69" s="9"/>
      <c r="B69" s="9">
        <f t="shared" si="0"/>
        <v>0</v>
      </c>
      <c r="C69" s="10"/>
      <c r="D69" s="23" t="e">
        <f>VLOOKUP(C69,sample_Code!$B$2:$C$22,2,0)</f>
        <v>#N/A</v>
      </c>
      <c r="E69" s="10" t="s">
        <v>150</v>
      </c>
    </row>
    <row r="70" spans="1:5" s="5" customFormat="1" ht="12.75">
      <c r="A70" s="26"/>
      <c r="B70" s="9">
        <f t="shared" si="0"/>
        <v>0</v>
      </c>
      <c r="C70" s="10"/>
      <c r="D70" s="23" t="e">
        <f>VLOOKUP(C70,sample_Code!$B$2:$C$22,2,0)</f>
        <v>#N/A</v>
      </c>
      <c r="E70" s="10"/>
    </row>
    <row r="71" spans="1:5" s="5" customFormat="1" ht="12.75">
      <c r="A71" s="26"/>
      <c r="B71" s="9">
        <f t="shared" si="0"/>
        <v>0</v>
      </c>
      <c r="C71" s="10"/>
      <c r="D71" s="23" t="e">
        <f>VLOOKUP(C71,sample_Code!$B$2:$C$22,2,0)</f>
        <v>#N/A</v>
      </c>
      <c r="E71" s="10" t="s">
        <v>68</v>
      </c>
    </row>
    <row r="72" spans="1:5" s="5" customFormat="1" ht="12.75">
      <c r="A72" s="10"/>
      <c r="B72" s="9">
        <f t="shared" si="0"/>
        <v>0</v>
      </c>
      <c r="C72" s="10"/>
      <c r="D72" s="23" t="e">
        <f>VLOOKUP(C72,sample_Code!$B$2:$C$22,2,0)</f>
        <v>#N/A</v>
      </c>
      <c r="E72" s="10"/>
    </row>
    <row r="73" spans="1:5" s="5" customFormat="1" ht="12.75">
      <c r="A73" s="10"/>
      <c r="B73" s="9">
        <f t="shared" si="0"/>
        <v>0</v>
      </c>
      <c r="C73" s="10"/>
      <c r="D73" s="23" t="e">
        <f>VLOOKUP(C73,sample_Code!$B$2:$C$22,2,0)</f>
        <v>#N/A</v>
      </c>
      <c r="E73" s="10"/>
    </row>
    <row r="74" spans="1:5" s="5" customFormat="1" ht="12.75">
      <c r="A74" s="10"/>
      <c r="B74" s="9">
        <f t="shared" si="0"/>
        <v>0</v>
      </c>
      <c r="C74" s="10"/>
      <c r="D74" s="23" t="e">
        <f>VLOOKUP(C74,sample_Code!$B$2:$C$22,2,0)</f>
        <v>#N/A</v>
      </c>
      <c r="E74" s="10"/>
    </row>
    <row r="75" spans="1:5" s="5" customFormat="1" ht="12.75">
      <c r="A75" s="10"/>
      <c r="B75" s="9">
        <f t="shared" si="0"/>
        <v>0</v>
      </c>
      <c r="C75" s="10"/>
      <c r="D75" s="23" t="e">
        <f>VLOOKUP(C75,sample_Code!$B$2:$C$22,2,0)</f>
        <v>#N/A</v>
      </c>
      <c r="E75" s="10"/>
    </row>
    <row r="76" spans="1:5" s="5" customFormat="1" ht="12.75">
      <c r="A76" s="10"/>
      <c r="B76" s="9">
        <f t="shared" si="0"/>
        <v>0</v>
      </c>
      <c r="C76" s="10"/>
      <c r="D76" s="23" t="e">
        <f>VLOOKUP(C76,sample_Code!$B$2:$C$22,2,0)</f>
        <v>#N/A</v>
      </c>
      <c r="E76" s="10"/>
    </row>
    <row r="77" spans="1:5" s="5" customFormat="1" ht="12.75">
      <c r="A77" s="10"/>
      <c r="B77" s="9">
        <f t="shared" si="0"/>
        <v>0</v>
      </c>
      <c r="C77" s="10"/>
      <c r="D77" s="23" t="e">
        <f>VLOOKUP(C77,sample_Code!$B$2:$C$22,2,0)</f>
        <v>#N/A</v>
      </c>
      <c r="E77" s="10"/>
    </row>
    <row r="78" spans="1:5" s="5" customFormat="1" ht="12.75">
      <c r="A78" s="10"/>
      <c r="B78" s="9">
        <f t="shared" si="0"/>
        <v>0</v>
      </c>
      <c r="C78" s="10"/>
      <c r="D78" s="23" t="e">
        <f>VLOOKUP(C78,sample_Code!$B$2:$C$22,2,0)</f>
        <v>#N/A</v>
      </c>
      <c r="E78" s="10"/>
    </row>
    <row r="79" spans="1:5" s="5" customFormat="1" ht="12.75">
      <c r="A79" s="10"/>
      <c r="B79" s="9">
        <f t="shared" si="0"/>
        <v>0</v>
      </c>
      <c r="C79" s="10"/>
      <c r="D79" s="23" t="e">
        <f>VLOOKUP(C79,sample_Code!$B$2:$C$22,2,0)</f>
        <v>#N/A</v>
      </c>
      <c r="E79" s="10"/>
    </row>
    <row r="80" spans="1:5" s="5" customFormat="1" ht="12.75">
      <c r="A80" s="10"/>
      <c r="B80" s="9">
        <f t="shared" si="0"/>
        <v>0</v>
      </c>
      <c r="C80" s="10"/>
      <c r="D80" s="23" t="e">
        <f>VLOOKUP(C80,sample_Code!$B$2:$C$22,2,0)</f>
        <v>#N/A</v>
      </c>
      <c r="E80" s="10"/>
    </row>
    <row r="81" spans="1:5" s="5" customFormat="1" ht="12.75">
      <c r="A81" s="10"/>
      <c r="B81" s="9">
        <f t="shared" si="0"/>
        <v>0</v>
      </c>
      <c r="C81" s="10"/>
      <c r="D81" s="23" t="e">
        <f>VLOOKUP(C81,sample_Code!$B$2:$C$22,2,0)</f>
        <v>#N/A</v>
      </c>
      <c r="E81" s="10"/>
    </row>
    <row r="82" spans="1:5" s="5" customFormat="1" ht="12.75">
      <c r="A82" s="10"/>
      <c r="B82" s="9">
        <f t="shared" si="0"/>
        <v>0</v>
      </c>
      <c r="C82" s="10"/>
      <c r="D82" s="23" t="e">
        <f>VLOOKUP(C82,sample_Code!$B$2:$C$22,2,0)</f>
        <v>#N/A</v>
      </c>
      <c r="E82" s="10"/>
    </row>
    <row r="83" spans="1:5" s="5" customFormat="1" ht="12.75">
      <c r="A83" s="10"/>
      <c r="B83" s="9">
        <f t="shared" si="0"/>
        <v>0</v>
      </c>
      <c r="C83" s="10"/>
      <c r="D83" s="23" t="e">
        <f>VLOOKUP(C83,sample_Code!$B$2:$C$22,2,0)</f>
        <v>#N/A</v>
      </c>
      <c r="E83" s="10"/>
    </row>
    <row r="84" spans="1:5" s="5" customFormat="1" ht="12.75">
      <c r="A84" s="10"/>
      <c r="B84" s="9">
        <f t="shared" si="0"/>
        <v>0</v>
      </c>
      <c r="C84" s="10"/>
      <c r="D84" s="23" t="e">
        <f>VLOOKUP(C84,sample_Code!$B$2:$C$22,2,0)</f>
        <v>#N/A</v>
      </c>
      <c r="E84" s="10"/>
    </row>
    <row r="85" spans="1:5" s="5" customFormat="1" ht="12.75">
      <c r="A85" s="10"/>
      <c r="B85" s="9">
        <f t="shared" si="0"/>
        <v>0</v>
      </c>
      <c r="C85" s="10"/>
      <c r="D85" s="23" t="e">
        <f>VLOOKUP(C85,sample_Code!$B$2:$C$22,2,0)</f>
        <v>#N/A</v>
      </c>
      <c r="E85" s="10"/>
    </row>
    <row r="86" spans="1:5" s="5" customFormat="1" ht="12.75">
      <c r="A86" s="10"/>
      <c r="B86" s="9">
        <f t="shared" si="0"/>
        <v>0</v>
      </c>
      <c r="C86" s="10"/>
      <c r="D86" s="23" t="e">
        <f>VLOOKUP(C86,sample_Code!$B$2:$C$22,2,0)</f>
        <v>#N/A</v>
      </c>
      <c r="E86" s="10"/>
    </row>
    <row r="87" spans="1:5" s="5" customFormat="1" ht="12.75">
      <c r="A87" s="10"/>
      <c r="B87" s="9">
        <f t="shared" si="0"/>
        <v>0</v>
      </c>
      <c r="C87" s="10"/>
      <c r="D87" s="23" t="e">
        <f>VLOOKUP(C87,sample_Code!$B$2:$C$22,2,0)</f>
        <v>#N/A</v>
      </c>
      <c r="E87" s="10"/>
    </row>
    <row r="88" spans="1:5" s="5" customFormat="1" ht="12.75">
      <c r="A88" s="10"/>
      <c r="B88" s="9">
        <f t="shared" si="0"/>
        <v>0</v>
      </c>
      <c r="C88" s="10"/>
      <c r="D88" s="23" t="e">
        <f>VLOOKUP(C88,sample_Code!$B$2:$C$22,2,0)</f>
        <v>#N/A</v>
      </c>
      <c r="E88" s="10"/>
    </row>
    <row r="89" spans="1:5" s="5" customFormat="1" ht="12.75">
      <c r="A89" s="10"/>
      <c r="B89" s="9">
        <f t="shared" si="0"/>
        <v>0</v>
      </c>
      <c r="C89" s="10"/>
      <c r="D89" s="23" t="e">
        <f>VLOOKUP(C89,sample_Code!$B$2:$C$22,2,0)</f>
        <v>#N/A</v>
      </c>
      <c r="E89" s="10"/>
    </row>
    <row r="90" spans="1:5" s="5" customFormat="1" ht="12.75">
      <c r="A90" s="10"/>
      <c r="B90" s="9">
        <f aca="true" t="shared" si="1" ref="B90:B101">A90-A89</f>
        <v>0</v>
      </c>
      <c r="C90" s="10"/>
      <c r="D90" s="23" t="e">
        <f>VLOOKUP(C90,sample_Code!$B$2:$C$22,2,0)</f>
        <v>#N/A</v>
      </c>
      <c r="E90" s="10"/>
    </row>
    <row r="91" spans="1:5" s="5" customFormat="1" ht="12.75">
      <c r="A91" s="10"/>
      <c r="B91" s="9">
        <f t="shared" si="1"/>
        <v>0</v>
      </c>
      <c r="C91" s="10"/>
      <c r="D91" s="23" t="e">
        <f>VLOOKUP(C91,sample_Code!$B$2:$C$22,2,0)</f>
        <v>#N/A</v>
      </c>
      <c r="E91" s="10"/>
    </row>
    <row r="92" spans="1:5" s="5" customFormat="1" ht="12.75">
      <c r="A92" s="10"/>
      <c r="B92" s="9">
        <f t="shared" si="1"/>
        <v>0</v>
      </c>
      <c r="C92" s="10"/>
      <c r="D92" s="23" t="e">
        <f>VLOOKUP(C92,sample_Code!$B$2:$C$22,2,0)</f>
        <v>#N/A</v>
      </c>
      <c r="E92" s="10"/>
    </row>
    <row r="93" spans="1:5" s="5" customFormat="1" ht="12.75">
      <c r="A93" s="10"/>
      <c r="B93" s="9">
        <f t="shared" si="1"/>
        <v>0</v>
      </c>
      <c r="C93" s="10"/>
      <c r="D93" s="23" t="e">
        <f>VLOOKUP(C93,sample_Code!$B$2:$C$22,2,0)</f>
        <v>#N/A</v>
      </c>
      <c r="E93" s="10"/>
    </row>
    <row r="94" spans="1:5" s="5" customFormat="1" ht="12.75">
      <c r="A94" s="10"/>
      <c r="B94" s="9">
        <f t="shared" si="1"/>
        <v>0</v>
      </c>
      <c r="C94" s="10"/>
      <c r="D94" s="23" t="e">
        <f>VLOOKUP(C94,sample_Code!$B$2:$C$22,2,0)</f>
        <v>#N/A</v>
      </c>
      <c r="E94" s="10"/>
    </row>
    <row r="95" spans="1:5" s="5" customFormat="1" ht="12.75">
      <c r="A95" s="10"/>
      <c r="B95" s="9">
        <f t="shared" si="1"/>
        <v>0</v>
      </c>
      <c r="C95" s="10"/>
      <c r="D95" s="23" t="e">
        <f>VLOOKUP(C95,sample_Code!$B$2:$C$22,2,0)</f>
        <v>#N/A</v>
      </c>
      <c r="E95" s="10"/>
    </row>
    <row r="96" spans="1:5" s="5" customFormat="1" ht="12.75">
      <c r="A96" s="10"/>
      <c r="B96" s="9">
        <f t="shared" si="1"/>
        <v>0</v>
      </c>
      <c r="C96" s="10"/>
      <c r="D96" s="23" t="e">
        <f>VLOOKUP(C96,sample_Code!$B$2:$C$22,2,0)</f>
        <v>#N/A</v>
      </c>
      <c r="E96" s="10"/>
    </row>
    <row r="97" spans="1:5" s="5" customFormat="1" ht="12.75">
      <c r="A97" s="10"/>
      <c r="B97" s="9">
        <f t="shared" si="1"/>
        <v>0</v>
      </c>
      <c r="C97" s="10"/>
      <c r="D97" s="23" t="e">
        <f>VLOOKUP(C97,sample_Code!$B$2:$C$22,2,0)</f>
        <v>#N/A</v>
      </c>
      <c r="E97" s="10"/>
    </row>
    <row r="98" spans="1:5" s="5" customFormat="1" ht="12.75">
      <c r="A98" s="10"/>
      <c r="B98" s="9">
        <f t="shared" si="1"/>
        <v>0</v>
      </c>
      <c r="C98" s="10"/>
      <c r="D98" s="23" t="e">
        <f>VLOOKUP(C98,sample_Code!$B$2:$C$22,2,0)</f>
        <v>#N/A</v>
      </c>
      <c r="E98" s="10"/>
    </row>
    <row r="99" spans="1:5" s="5" customFormat="1" ht="12.75">
      <c r="A99" s="10"/>
      <c r="B99" s="9">
        <f t="shared" si="1"/>
        <v>0</v>
      </c>
      <c r="C99" s="10"/>
      <c r="D99" s="23" t="e">
        <f>VLOOKUP(C99,sample_Code!$B$2:$C$22,2,0)</f>
        <v>#N/A</v>
      </c>
      <c r="E99" s="10"/>
    </row>
    <row r="100" spans="1:5" s="5" customFormat="1" ht="12.75">
      <c r="A100" s="10"/>
      <c r="B100" s="9">
        <f t="shared" si="1"/>
        <v>0</v>
      </c>
      <c r="C100" s="10"/>
      <c r="D100" s="23" t="e">
        <f>VLOOKUP(C100,sample_Code!$B$2:$C$22,2,0)</f>
        <v>#N/A</v>
      </c>
      <c r="E100" s="10"/>
    </row>
    <row r="101" spans="1:5" s="5" customFormat="1" ht="12.75">
      <c r="A101" s="10"/>
      <c r="B101" s="9">
        <f t="shared" si="1"/>
        <v>0</v>
      </c>
      <c r="C101" s="10"/>
      <c r="D101" s="23" t="e">
        <f>VLOOKUP(C101,sample_Code!$B$2:$C$22,2,0)</f>
        <v>#N/A</v>
      </c>
      <c r="E101" s="10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85" zoomScaleNormal="85" zoomScalePageLayoutView="0" workbookViewId="0" topLeftCell="A1">
      <selection activeCell="K10" sqref="K10"/>
    </sheetView>
  </sheetViews>
  <sheetFormatPr defaultColWidth="8.88671875" defaultRowHeight="13.5"/>
  <cols>
    <col min="2" max="2" width="9.21484375" style="0" customWidth="1"/>
    <col min="3" max="3" width="18.10546875" style="0" customWidth="1"/>
    <col min="4" max="4" width="10.4453125" style="0" customWidth="1"/>
    <col min="5" max="5" width="33.4453125" style="0" customWidth="1"/>
  </cols>
  <sheetData>
    <row r="1" spans="1:7" ht="13.5">
      <c r="A1" s="2"/>
      <c r="B1" s="3" t="s">
        <v>6</v>
      </c>
      <c r="C1" s="3" t="s">
        <v>42</v>
      </c>
      <c r="D1" s="3" t="s">
        <v>41</v>
      </c>
      <c r="E1" s="4" t="s">
        <v>128</v>
      </c>
      <c r="F1" s="12" t="s">
        <v>119</v>
      </c>
      <c r="G1" s="12" t="s">
        <v>120</v>
      </c>
    </row>
    <row r="2" spans="1:8" s="6" customFormat="1" ht="12.75">
      <c r="A2" s="5"/>
      <c r="B2" s="5" t="s">
        <v>160</v>
      </c>
      <c r="C2" s="5" t="s">
        <v>43</v>
      </c>
      <c r="D2" s="20">
        <f>SUMIF($D$24:$D$101,"A-1",$B$24:$B$71)</f>
        <v>0</v>
      </c>
      <c r="E2" s="20">
        <f>SUM(D2:D3)</f>
        <v>0</v>
      </c>
      <c r="F2" s="16">
        <f>SUM(D2:D22)</f>
        <v>0.7972222222222223</v>
      </c>
      <c r="G2" s="16">
        <f>24-F2</f>
        <v>23.20277777777778</v>
      </c>
      <c r="H2" s="27"/>
    </row>
    <row r="3" spans="1:7" s="6" customFormat="1" ht="12.75">
      <c r="A3" s="17"/>
      <c r="B3" s="17"/>
      <c r="C3" s="17" t="s">
        <v>161</v>
      </c>
      <c r="D3" s="21">
        <f>SUMIF($D$24:$D$101,"A-2",$B$24:$B$71)</f>
        <v>0</v>
      </c>
      <c r="E3" s="24"/>
      <c r="F3" s="5"/>
      <c r="G3" s="5"/>
    </row>
    <row r="4" spans="1:7" s="6" customFormat="1" ht="12.75">
      <c r="A4" s="5"/>
      <c r="B4" s="5" t="s">
        <v>44</v>
      </c>
      <c r="C4" s="5" t="s">
        <v>45</v>
      </c>
      <c r="D4" s="20">
        <f>SUMIF($D$24:$D$101,"B-1",$B$24:$B$71)</f>
        <v>0.07638888888888884</v>
      </c>
      <c r="E4" s="20">
        <f>SUM(D4:D7)</f>
        <v>0.12847222222222215</v>
      </c>
      <c r="F4" s="5"/>
      <c r="G4" s="16"/>
    </row>
    <row r="5" spans="1:7" s="6" customFormat="1" ht="12.75">
      <c r="A5" s="5"/>
      <c r="B5" s="5"/>
      <c r="C5" s="5" t="s">
        <v>46</v>
      </c>
      <c r="D5" s="20">
        <f>SUMIF($D$24:$D$101,"B-2",$B$24:$B$71)</f>
        <v>0.02986111111111106</v>
      </c>
      <c r="E5" s="25"/>
      <c r="F5" s="5"/>
      <c r="G5" s="5"/>
    </row>
    <row r="6" spans="1:7" s="6" customFormat="1" ht="12.75">
      <c r="A6" s="5"/>
      <c r="B6" s="5"/>
      <c r="C6" s="5" t="s">
        <v>47</v>
      </c>
      <c r="D6" s="20">
        <f>SUMIF($D$24:$D$101,"B-3",$B$24:$B$71)</f>
        <v>0.022222222222222254</v>
      </c>
      <c r="E6" s="25"/>
      <c r="F6" s="5"/>
      <c r="G6" s="5"/>
    </row>
    <row r="7" spans="1:7" s="6" customFormat="1" ht="12.75">
      <c r="A7" s="17"/>
      <c r="B7" s="17"/>
      <c r="C7" s="17" t="s">
        <v>48</v>
      </c>
      <c r="D7" s="21">
        <f>SUMIF($D$24:$D$101,"B-4",$B$24:$B$71)</f>
        <v>0</v>
      </c>
      <c r="E7" s="24"/>
      <c r="F7" s="5"/>
      <c r="G7" s="5"/>
    </row>
    <row r="8" spans="1:7" s="6" customFormat="1" ht="12.75">
      <c r="A8" s="5"/>
      <c r="B8" s="5" t="s">
        <v>49</v>
      </c>
      <c r="C8" s="5" t="s">
        <v>79</v>
      </c>
      <c r="D8" s="20">
        <f>SUMIF($D$24:$D$101,"C-1",$B$24:$B$71)</f>
        <v>0.13333333333333303</v>
      </c>
      <c r="E8" s="20">
        <f>SUM(D8:D11)</f>
        <v>0.34999999999999953</v>
      </c>
      <c r="F8" s="5"/>
      <c r="G8" s="5"/>
    </row>
    <row r="9" spans="1:7" s="6" customFormat="1" ht="12.75">
      <c r="A9" s="5"/>
      <c r="B9" s="5"/>
      <c r="C9" s="5" t="s">
        <v>50</v>
      </c>
      <c r="D9" s="20">
        <f>SUMIF($D$24:$D$101,"C-2",$B$24:$B$71)</f>
        <v>0.03958333333333319</v>
      </c>
      <c r="E9" s="25"/>
      <c r="F9" s="5"/>
      <c r="G9" s="5"/>
    </row>
    <row r="10" spans="1:7" s="6" customFormat="1" ht="12.75">
      <c r="A10" s="5"/>
      <c r="B10" s="5"/>
      <c r="C10" s="5" t="s">
        <v>51</v>
      </c>
      <c r="D10" s="20">
        <f>SUMIF($D$24:$D$101,"C-3",$B$24:$B$71)</f>
        <v>0.17708333333333331</v>
      </c>
      <c r="E10" s="25"/>
      <c r="F10" s="5"/>
      <c r="G10" s="5"/>
    </row>
    <row r="11" spans="1:7" s="6" customFormat="1" ht="12.75">
      <c r="A11" s="17"/>
      <c r="B11" s="17"/>
      <c r="C11" s="17" t="s">
        <v>162</v>
      </c>
      <c r="D11" s="21">
        <f>SUMIF($D$24:$D$101,"C-4",$B$24:$B$71)</f>
        <v>0</v>
      </c>
      <c r="E11" s="24"/>
      <c r="F11" s="5"/>
      <c r="G11" s="5"/>
    </row>
    <row r="12" spans="1:7" s="6" customFormat="1" ht="12.75">
      <c r="A12" s="5"/>
      <c r="B12" s="5" t="s">
        <v>52</v>
      </c>
      <c r="C12" s="5" t="s">
        <v>142</v>
      </c>
      <c r="D12" s="20">
        <f>SUMIF($D$24:$D$101,"D-1",$B$24:$B$71)</f>
        <v>0</v>
      </c>
      <c r="E12" s="20">
        <f>SUM(D12:D15)</f>
        <v>0.12222222222222262</v>
      </c>
      <c r="F12" s="5"/>
      <c r="G12" s="5"/>
    </row>
    <row r="13" spans="1:7" s="6" customFormat="1" ht="12.75">
      <c r="A13" s="5"/>
      <c r="B13" s="5"/>
      <c r="C13" s="5" t="s">
        <v>156</v>
      </c>
      <c r="D13" s="20">
        <f>SUMIF($D$24:$D$101,"D-2",$B$24:$B$71)</f>
        <v>0</v>
      </c>
      <c r="E13" s="20"/>
      <c r="F13" s="5"/>
      <c r="G13" s="5"/>
    </row>
    <row r="14" spans="1:7" s="6" customFormat="1" ht="12.75">
      <c r="A14" s="5"/>
      <c r="B14" s="5"/>
      <c r="C14" s="5" t="s">
        <v>152</v>
      </c>
      <c r="D14" s="20">
        <f>SUMIF($D$24:$D$101,"D-3",$B$24:$B$71)</f>
        <v>0.07083333333333353</v>
      </c>
      <c r="E14" s="25"/>
      <c r="F14" s="5"/>
      <c r="G14" s="5"/>
    </row>
    <row r="15" spans="1:7" s="6" customFormat="1" ht="12.75">
      <c r="A15" s="17"/>
      <c r="B15" s="17"/>
      <c r="C15" s="17" t="s">
        <v>155</v>
      </c>
      <c r="D15" s="21">
        <f>SUMIF($D$24:$D$101,"D-4",$B$24:$B$71)</f>
        <v>0.051388888888889095</v>
      </c>
      <c r="E15" s="24"/>
      <c r="F15" s="5"/>
      <c r="G15" s="5"/>
    </row>
    <row r="16" spans="1:7" s="6" customFormat="1" ht="12.75">
      <c r="A16" s="5"/>
      <c r="B16" s="5" t="s">
        <v>53</v>
      </c>
      <c r="C16" s="5" t="s">
        <v>54</v>
      </c>
      <c r="D16" s="20">
        <f>SUMIF($D$24:$D$101,"E-1",$B$24:$B$71)</f>
        <v>0</v>
      </c>
      <c r="E16" s="20">
        <f>SUM(D16:D18)</f>
        <v>0.007638888888888973</v>
      </c>
      <c r="F16" s="5"/>
      <c r="G16" s="5"/>
    </row>
    <row r="17" spans="1:7" s="6" customFormat="1" ht="12.75">
      <c r="A17" s="5"/>
      <c r="B17" s="5"/>
      <c r="C17" s="5" t="s">
        <v>147</v>
      </c>
      <c r="D17" s="20">
        <f>SUMIF($D$24:$D$101,"E-2",$B$24:$B$71)</f>
        <v>0.006250000000000089</v>
      </c>
      <c r="E17" s="25"/>
      <c r="F17" s="5"/>
      <c r="G17" s="5"/>
    </row>
    <row r="18" spans="1:7" s="6" customFormat="1" ht="12.75">
      <c r="A18" s="17"/>
      <c r="B18" s="17"/>
      <c r="C18" s="17" t="s">
        <v>56</v>
      </c>
      <c r="D18" s="21">
        <f>SUMIF($D$24:$D$101,"E-3",$B$24:$B$71)</f>
        <v>0.001388888888888884</v>
      </c>
      <c r="E18" s="24"/>
      <c r="F18" s="5"/>
      <c r="G18" s="5"/>
    </row>
    <row r="19" spans="1:7" s="6" customFormat="1" ht="12.75">
      <c r="A19" s="5"/>
      <c r="B19" s="5" t="s">
        <v>22</v>
      </c>
      <c r="C19" s="5" t="s">
        <v>57</v>
      </c>
      <c r="D19" s="20">
        <f>SUMIF($D$24:$D$101,"F-1",$B$24:$B$71)</f>
        <v>0.03124999999999989</v>
      </c>
      <c r="E19" s="20">
        <f>SUM(D19:D21)</f>
        <v>0.13333333333333308</v>
      </c>
      <c r="F19" s="5"/>
      <c r="G19" s="5"/>
    </row>
    <row r="20" spans="1:7" s="6" customFormat="1" ht="12.75">
      <c r="A20" s="5"/>
      <c r="B20" s="5"/>
      <c r="C20" s="5" t="s">
        <v>58</v>
      </c>
      <c r="D20" s="20">
        <f>SUMIF($D$24:$D$101,"F-2",$B$24:$B$71)</f>
        <v>0.043749999999999956</v>
      </c>
      <c r="E20" s="25"/>
      <c r="F20" s="5"/>
      <c r="G20" s="5"/>
    </row>
    <row r="21" spans="1:7" s="6" customFormat="1" ht="12.75">
      <c r="A21" s="17"/>
      <c r="B21" s="17"/>
      <c r="C21" s="17" t="s">
        <v>59</v>
      </c>
      <c r="D21" s="21">
        <f>SUMIF($D$24:$D$101,"F-3",$B$24:$B$71)</f>
        <v>0.05833333333333324</v>
      </c>
      <c r="E21" s="24"/>
      <c r="F21" s="5"/>
      <c r="G21" s="5"/>
    </row>
    <row r="22" spans="1:7" ht="14.25" thickBot="1">
      <c r="A22" s="18"/>
      <c r="B22" s="18" t="s">
        <v>126</v>
      </c>
      <c r="C22" s="19" t="s">
        <v>126</v>
      </c>
      <c r="D22" s="22">
        <f>SUMIF($D$24:$D$101,"G",$B$24:$B$71)</f>
        <v>0.0555555555555558</v>
      </c>
      <c r="E22" s="22">
        <f>D22</f>
        <v>0.0555555555555558</v>
      </c>
      <c r="F22" s="5"/>
      <c r="G22" s="5"/>
    </row>
    <row r="23" spans="1:5" ht="14.25" thickTop="1">
      <c r="A23" s="8" t="s">
        <v>3</v>
      </c>
      <c r="B23" s="8" t="s">
        <v>0</v>
      </c>
      <c r="C23" s="8" t="s">
        <v>6</v>
      </c>
      <c r="D23" s="8" t="s">
        <v>1</v>
      </c>
      <c r="E23" s="8" t="s">
        <v>2</v>
      </c>
    </row>
    <row r="24" spans="1:5" s="5" customFormat="1" ht="12.75">
      <c r="A24" s="9">
        <v>0.26180555555555557</v>
      </c>
      <c r="B24" s="9" t="e">
        <f>#REF!-A24</f>
        <v>#REF!</v>
      </c>
      <c r="C24" s="11" t="s">
        <v>81</v>
      </c>
      <c r="D24" s="23" t="s">
        <v>5</v>
      </c>
      <c r="E24" s="10"/>
    </row>
    <row r="25" spans="1:5" s="5" customFormat="1" ht="12.75">
      <c r="A25" s="9">
        <v>0.2881944444444445</v>
      </c>
      <c r="B25" s="9">
        <f>A25-A24</f>
        <v>0.026388888888888906</v>
      </c>
      <c r="C25" s="9" t="s">
        <v>60</v>
      </c>
      <c r="D25" s="23" t="str">
        <f>VLOOKUP(C25,sample_Code!$B$2:$C$22,2,0)</f>
        <v>F-2</v>
      </c>
      <c r="E25" s="10"/>
    </row>
    <row r="26" spans="1:5" s="5" customFormat="1" ht="12.75">
      <c r="A26" s="9">
        <v>0.3194444444444445</v>
      </c>
      <c r="B26" s="9">
        <f aca="true" t="shared" si="0" ref="B26:B71">A26-A25</f>
        <v>0.03125</v>
      </c>
      <c r="C26" s="9" t="s">
        <v>61</v>
      </c>
      <c r="D26" s="23" t="str">
        <f>VLOOKUP(C26,sample_Code!$B$2:$C$22,2,0)</f>
        <v>F-3</v>
      </c>
      <c r="E26" s="10" t="s">
        <v>171</v>
      </c>
    </row>
    <row r="27" spans="1:5" s="5" customFormat="1" ht="12.75">
      <c r="A27" s="9">
        <v>0.34375</v>
      </c>
      <c r="B27" s="9">
        <f t="shared" si="0"/>
        <v>0.024305555555555525</v>
      </c>
      <c r="C27" s="9" t="s">
        <v>62</v>
      </c>
      <c r="D27" s="23" t="str">
        <f>VLOOKUP(C27,sample_Code!$B$2:$C$22,2,0)</f>
        <v>B-2</v>
      </c>
      <c r="E27" s="10" t="s">
        <v>172</v>
      </c>
    </row>
    <row r="28" spans="1:5" s="5" customFormat="1" ht="12.75">
      <c r="A28" s="9">
        <v>0.3680555555555556</v>
      </c>
      <c r="B28" s="9">
        <f t="shared" si="0"/>
        <v>0.02430555555555558</v>
      </c>
      <c r="C28" s="9" t="s">
        <v>63</v>
      </c>
      <c r="D28" s="23" t="str">
        <f>VLOOKUP(C28,sample_Code!$B$2:$C$22,2,0)</f>
        <v>C-2</v>
      </c>
      <c r="E28" s="10"/>
    </row>
    <row r="29" spans="1:5" s="5" customFormat="1" ht="12.75">
      <c r="A29" s="9">
        <v>0.3819444444444444</v>
      </c>
      <c r="B29" s="9">
        <f t="shared" si="0"/>
        <v>0.01388888888888884</v>
      </c>
      <c r="C29" s="9" t="s">
        <v>66</v>
      </c>
      <c r="D29" s="23" t="str">
        <f>VLOOKUP(C29,sample_Code!$B$2:$C$22,2,0)</f>
        <v>C-1</v>
      </c>
      <c r="E29" s="10"/>
    </row>
    <row r="30" spans="1:5" s="5" customFormat="1" ht="12.75">
      <c r="A30" s="9">
        <v>0.4375</v>
      </c>
      <c r="B30" s="9">
        <f t="shared" si="0"/>
        <v>0.05555555555555558</v>
      </c>
      <c r="C30" s="9" t="s">
        <v>64</v>
      </c>
      <c r="D30" s="23" t="str">
        <f>VLOOKUP(C30,sample_Code!$B$2:$C$22,2,0)</f>
        <v>B-1</v>
      </c>
      <c r="E30" s="10" t="s">
        <v>173</v>
      </c>
    </row>
    <row r="31" spans="1:5" s="5" customFormat="1" ht="12.75">
      <c r="A31" s="9">
        <v>0.44166666666666665</v>
      </c>
      <c r="B31" s="9">
        <f t="shared" si="0"/>
        <v>0.004166666666666652</v>
      </c>
      <c r="C31" s="9" t="s">
        <v>155</v>
      </c>
      <c r="D31" s="23" t="str">
        <f>VLOOKUP(C31,sample_Code!$B$2:$C$22,2,0)</f>
        <v>D-4</v>
      </c>
      <c r="E31" s="10"/>
    </row>
    <row r="32" spans="1:5" s="5" customFormat="1" ht="12.75">
      <c r="A32" s="9">
        <v>0.4479166666666667</v>
      </c>
      <c r="B32" s="9">
        <f t="shared" si="0"/>
        <v>0.006250000000000033</v>
      </c>
      <c r="C32" s="9" t="s">
        <v>66</v>
      </c>
      <c r="D32" s="23" t="str">
        <f>VLOOKUP(C32,sample_Code!$B$2:$C$22,2,0)</f>
        <v>C-1</v>
      </c>
      <c r="E32" s="10" t="s">
        <v>70</v>
      </c>
    </row>
    <row r="33" spans="1:5" s="5" customFormat="1" ht="12.75">
      <c r="A33" s="9">
        <v>0.4513888888888889</v>
      </c>
      <c r="B33" s="9">
        <f t="shared" si="0"/>
        <v>0.00347222222222221</v>
      </c>
      <c r="C33" s="9" t="s">
        <v>155</v>
      </c>
      <c r="D33" s="23" t="str">
        <f>VLOOKUP(C33,sample_Code!$B$2:$C$22,2,0)</f>
        <v>D-4</v>
      </c>
      <c r="E33" s="10" t="s">
        <v>71</v>
      </c>
    </row>
    <row r="34" spans="1:5" s="5" customFormat="1" ht="12.75">
      <c r="A34" s="9">
        <v>0.4930555555555556</v>
      </c>
      <c r="B34" s="9">
        <f t="shared" si="0"/>
        <v>0.041666666666666685</v>
      </c>
      <c r="C34" s="9" t="s">
        <v>72</v>
      </c>
      <c r="D34" s="23" t="str">
        <f>VLOOKUP(C34,sample_Code!$B$2:$C$22,2,0)</f>
        <v>C-3</v>
      </c>
      <c r="E34" s="10" t="s">
        <v>73</v>
      </c>
    </row>
    <row r="35" spans="1:5" s="5" customFormat="1" ht="12.75">
      <c r="A35" s="9">
        <v>0.49652777777777773</v>
      </c>
      <c r="B35" s="9">
        <f t="shared" si="0"/>
        <v>0.0034722222222221544</v>
      </c>
      <c r="C35" s="9" t="s">
        <v>74</v>
      </c>
      <c r="D35" s="23" t="e">
        <f>VLOOKUP(C35,sample_Code!$B$2:$C$22,2,0)</f>
        <v>#N/A</v>
      </c>
      <c r="E35" s="10" t="s">
        <v>75</v>
      </c>
    </row>
    <row r="36" spans="1:5" s="5" customFormat="1" ht="12.75">
      <c r="A36" s="9">
        <v>0.513888888888889</v>
      </c>
      <c r="B36" s="9">
        <f t="shared" si="0"/>
        <v>0.017361111111111216</v>
      </c>
      <c r="C36" s="9" t="s">
        <v>155</v>
      </c>
      <c r="D36" s="23" t="str">
        <f>VLOOKUP(C36,sample_Code!$B$2:$C$22,2,0)</f>
        <v>D-4</v>
      </c>
      <c r="E36" s="10" t="s">
        <v>174</v>
      </c>
    </row>
    <row r="37" spans="1:5" s="5" customFormat="1" ht="12.75">
      <c r="A37" s="9">
        <v>0.5243055555555556</v>
      </c>
      <c r="B37" s="9">
        <f t="shared" si="0"/>
        <v>0.01041666666666663</v>
      </c>
      <c r="C37" s="9" t="s">
        <v>76</v>
      </c>
      <c r="D37" s="23" t="str">
        <f>VLOOKUP(C37,sample_Code!$B$2:$C$22,2,0)</f>
        <v>F-1</v>
      </c>
      <c r="E37" s="10" t="s">
        <v>175</v>
      </c>
    </row>
    <row r="38" spans="1:5" s="5" customFormat="1" ht="12.75">
      <c r="A38" s="9">
        <v>0.5465277777777778</v>
      </c>
      <c r="B38" s="9">
        <f t="shared" si="0"/>
        <v>0.022222222222222254</v>
      </c>
      <c r="C38" s="9" t="s">
        <v>80</v>
      </c>
      <c r="D38" s="23" t="str">
        <f>VLOOKUP(C38,sample_Code!$B$2:$C$22,2,0)</f>
        <v>B-3</v>
      </c>
      <c r="E38" s="10" t="s">
        <v>176</v>
      </c>
    </row>
    <row r="39" spans="1:5" s="5" customFormat="1" ht="12.75">
      <c r="A39" s="9">
        <v>0.5645833333333333</v>
      </c>
      <c r="B39" s="9">
        <f t="shared" si="0"/>
        <v>0.01805555555555549</v>
      </c>
      <c r="C39" s="9" t="s">
        <v>64</v>
      </c>
      <c r="D39" s="23" t="str">
        <f>VLOOKUP(C39,sample_Code!$B$2:$C$22,2,0)</f>
        <v>B-1</v>
      </c>
      <c r="E39" s="10" t="s">
        <v>177</v>
      </c>
    </row>
    <row r="40" spans="1:5" s="5" customFormat="1" ht="12.75">
      <c r="A40" s="9">
        <v>0.5659722222222222</v>
      </c>
      <c r="B40" s="9">
        <f t="shared" si="0"/>
        <v>0.001388888888888884</v>
      </c>
      <c r="C40" s="9" t="s">
        <v>115</v>
      </c>
      <c r="D40" s="23" t="str">
        <f>VLOOKUP(C40,sample_Code!$B$2:$C$22,2,0)</f>
        <v>E-3</v>
      </c>
      <c r="E40" s="10" t="s">
        <v>116</v>
      </c>
    </row>
    <row r="41" spans="1:5" s="5" customFormat="1" ht="12.75">
      <c r="A41" s="9">
        <v>0.575</v>
      </c>
      <c r="B41" s="9">
        <f t="shared" si="0"/>
        <v>0.009027777777777746</v>
      </c>
      <c r="C41" s="10" t="s">
        <v>155</v>
      </c>
      <c r="D41" s="23" t="str">
        <f>VLOOKUP(C41,sample_Code!$B$2:$C$22,2,0)</f>
        <v>D-4</v>
      </c>
      <c r="E41" s="10" t="s">
        <v>178</v>
      </c>
    </row>
    <row r="42" spans="1:5" s="5" customFormat="1" ht="12.75">
      <c r="A42" s="9">
        <v>0.5819444444444445</v>
      </c>
      <c r="B42" s="9">
        <f t="shared" si="0"/>
        <v>0.006944444444444531</v>
      </c>
      <c r="C42" s="10" t="s">
        <v>60</v>
      </c>
      <c r="D42" s="23" t="str">
        <f>VLOOKUP(C42,sample_Code!$B$2:$C$22,2,0)</f>
        <v>F-2</v>
      </c>
      <c r="E42" s="10" t="s">
        <v>118</v>
      </c>
    </row>
    <row r="43" spans="1:5" s="5" customFormat="1" ht="12.75">
      <c r="A43" s="9">
        <v>0.6034722222222222</v>
      </c>
      <c r="B43" s="9">
        <f t="shared" si="0"/>
        <v>0.0215277777777777</v>
      </c>
      <c r="C43" s="10" t="s">
        <v>72</v>
      </c>
      <c r="D43" s="23" t="str">
        <f>VLOOKUP(C43,sample_Code!$B$2:$C$22,2,0)</f>
        <v>C-3</v>
      </c>
      <c r="E43" s="10" t="s">
        <v>121</v>
      </c>
    </row>
    <row r="44" spans="1:5" s="5" customFormat="1" ht="12.75">
      <c r="A44" s="9">
        <v>0.6361111111111112</v>
      </c>
      <c r="B44" s="9">
        <f t="shared" si="0"/>
        <v>0.032638888888888995</v>
      </c>
      <c r="C44" s="10" t="s">
        <v>122</v>
      </c>
      <c r="D44" s="23" t="str">
        <f>VLOOKUP(C44,sample_Code!$B$2:$C$22,2,0)</f>
        <v>G</v>
      </c>
      <c r="E44" s="10" t="s">
        <v>125</v>
      </c>
    </row>
    <row r="45" spans="1:5" s="5" customFormat="1" ht="12.75">
      <c r="A45" s="9">
        <v>0.642361111111111</v>
      </c>
      <c r="B45" s="9">
        <f t="shared" si="0"/>
        <v>0.006249999999999867</v>
      </c>
      <c r="C45" s="10" t="s">
        <v>51</v>
      </c>
      <c r="D45" s="23" t="str">
        <f>VLOOKUP(C45,sample_Code!$B$2:$C$22,2,0)</f>
        <v>C-3</v>
      </c>
      <c r="E45" s="10" t="s">
        <v>127</v>
      </c>
    </row>
    <row r="46" spans="1:5" s="5" customFormat="1" ht="12.75">
      <c r="A46" s="9">
        <v>0.6756944444444444</v>
      </c>
      <c r="B46" s="9">
        <f t="shared" si="0"/>
        <v>0.033333333333333326</v>
      </c>
      <c r="C46" s="10" t="s">
        <v>51</v>
      </c>
      <c r="D46" s="23" t="str">
        <f>VLOOKUP(C46,sample_Code!$B$2:$C$22,2,0)</f>
        <v>C-3</v>
      </c>
      <c r="E46" s="10" t="s">
        <v>127</v>
      </c>
    </row>
    <row r="47" spans="1:5" s="5" customFormat="1" ht="12.75">
      <c r="A47" s="9">
        <v>0.6770833333333334</v>
      </c>
      <c r="B47" s="9">
        <f t="shared" si="0"/>
        <v>0.001388888888888995</v>
      </c>
      <c r="C47" s="10" t="s">
        <v>45</v>
      </c>
      <c r="D47" s="23" t="str">
        <f>VLOOKUP(C47,sample_Code!$B$2:$C$22,2,0)</f>
        <v>B-1</v>
      </c>
      <c r="E47" s="10" t="s">
        <v>129</v>
      </c>
    </row>
    <row r="48" spans="1:5" s="5" customFormat="1" ht="12.75">
      <c r="A48" s="9">
        <v>0.6805555555555555</v>
      </c>
      <c r="B48" s="9">
        <f t="shared" si="0"/>
        <v>0.003472222222222099</v>
      </c>
      <c r="C48" s="10" t="s">
        <v>50</v>
      </c>
      <c r="D48" s="23" t="str">
        <f>VLOOKUP(C48,sample_Code!$B$2:$C$22,2,0)</f>
        <v>C-2</v>
      </c>
      <c r="E48" s="10" t="s">
        <v>130</v>
      </c>
    </row>
    <row r="49" spans="1:5" s="5" customFormat="1" ht="12.75">
      <c r="A49" s="9">
        <v>0.6819444444444445</v>
      </c>
      <c r="B49" s="9">
        <f t="shared" si="0"/>
        <v>0.001388888888888995</v>
      </c>
      <c r="C49" s="10" t="s">
        <v>17</v>
      </c>
      <c r="D49" s="23" t="e">
        <f>VLOOKUP(C49,sample_Code!$B$2:$C$22,2,0)</f>
        <v>#N/A</v>
      </c>
      <c r="E49" s="10" t="s">
        <v>179</v>
      </c>
    </row>
    <row r="50" spans="1:5" s="5" customFormat="1" ht="12.75">
      <c r="A50" s="9">
        <v>0.6833333333333332</v>
      </c>
      <c r="B50" s="9">
        <f t="shared" si="0"/>
        <v>0.001388888888888773</v>
      </c>
      <c r="C50" s="10" t="s">
        <v>45</v>
      </c>
      <c r="D50" s="23" t="str">
        <f>VLOOKUP(C50,sample_Code!$B$2:$C$22,2,0)</f>
        <v>B-1</v>
      </c>
      <c r="E50" s="10" t="s">
        <v>180</v>
      </c>
    </row>
    <row r="51" spans="1:5" s="5" customFormat="1" ht="12.75">
      <c r="A51" s="9">
        <v>0.6868055555555556</v>
      </c>
      <c r="B51" s="9">
        <f t="shared" si="0"/>
        <v>0.003472222222222321</v>
      </c>
      <c r="C51" s="10" t="s">
        <v>155</v>
      </c>
      <c r="D51" s="23" t="str">
        <f>VLOOKUP(C51,sample_Code!$B$2:$C$22,2,0)</f>
        <v>D-4</v>
      </c>
      <c r="E51" s="10" t="s">
        <v>71</v>
      </c>
    </row>
    <row r="52" spans="1:5" s="5" customFormat="1" ht="12.75">
      <c r="A52" s="9">
        <v>0.6923611111111111</v>
      </c>
      <c r="B52" s="9">
        <f t="shared" si="0"/>
        <v>0.005555555555555536</v>
      </c>
      <c r="C52" s="10" t="s">
        <v>17</v>
      </c>
      <c r="D52" s="23" t="e">
        <f>VLOOKUP(C52,sample_Code!$B$2:$C$22,2,0)</f>
        <v>#N/A</v>
      </c>
      <c r="E52" s="10" t="s">
        <v>132</v>
      </c>
    </row>
    <row r="53" spans="1:5" s="5" customFormat="1" ht="12.75">
      <c r="A53" s="9">
        <v>0.7027777777777778</v>
      </c>
      <c r="B53" s="9">
        <f t="shared" si="0"/>
        <v>0.01041666666666674</v>
      </c>
      <c r="C53" s="10" t="s">
        <v>155</v>
      </c>
      <c r="D53" s="23" t="str">
        <f>VLOOKUP(C53,sample_Code!$B$2:$C$22,2,0)</f>
        <v>D-4</v>
      </c>
      <c r="E53" s="10" t="s">
        <v>181</v>
      </c>
    </row>
    <row r="54" spans="1:5" s="5" customFormat="1" ht="12.75">
      <c r="A54" s="9">
        <v>0.7541666666666668</v>
      </c>
      <c r="B54" s="9">
        <f t="shared" si="0"/>
        <v>0.05138888888888893</v>
      </c>
      <c r="C54" s="10" t="s">
        <v>51</v>
      </c>
      <c r="D54" s="23" t="str">
        <f>VLOOKUP(C54,sample_Code!$B$2:$C$22,2,0)</f>
        <v>C-3</v>
      </c>
      <c r="E54" s="10" t="s">
        <v>182</v>
      </c>
    </row>
    <row r="55" spans="1:5" s="5" customFormat="1" ht="12.75">
      <c r="A55" s="9">
        <v>0.7715277777777777</v>
      </c>
      <c r="B55" s="9">
        <f t="shared" si="0"/>
        <v>0.01736111111111094</v>
      </c>
      <c r="C55" s="10" t="s">
        <v>79</v>
      </c>
      <c r="D55" s="23" t="str">
        <f>VLOOKUP(C55,sample_Code!$B$2:$C$22,2,0)</f>
        <v>C-1</v>
      </c>
      <c r="E55" s="10" t="s">
        <v>135</v>
      </c>
    </row>
    <row r="56" spans="1:5" s="5" customFormat="1" ht="12.75">
      <c r="A56" s="9">
        <v>0.7777777777777778</v>
      </c>
      <c r="B56" s="9">
        <f t="shared" si="0"/>
        <v>0.006250000000000089</v>
      </c>
      <c r="C56" s="10" t="s">
        <v>153</v>
      </c>
      <c r="D56" s="23" t="str">
        <f>VLOOKUP(C56,sample_Code!$B$2:$C$22,2,0)</f>
        <v>E-2</v>
      </c>
      <c r="E56" s="10" t="s">
        <v>183</v>
      </c>
    </row>
    <row r="57" spans="1:5" s="5" customFormat="1" ht="12.75">
      <c r="A57" s="9">
        <v>0.83125</v>
      </c>
      <c r="B57" s="9">
        <f t="shared" si="0"/>
        <v>0.053472222222222254</v>
      </c>
      <c r="C57" s="10" t="s">
        <v>66</v>
      </c>
      <c r="D57" s="23" t="str">
        <f>VLOOKUP(C57,sample_Code!$B$2:$C$22,2,0)</f>
        <v>C-1</v>
      </c>
      <c r="E57" s="10" t="s">
        <v>137</v>
      </c>
    </row>
    <row r="58" spans="1:5" s="5" customFormat="1" ht="12.75">
      <c r="A58" s="9">
        <v>0.8520833333333333</v>
      </c>
      <c r="B58" s="9">
        <f t="shared" si="0"/>
        <v>0.02083333333333326</v>
      </c>
      <c r="C58" s="10" t="s">
        <v>76</v>
      </c>
      <c r="D58" s="23" t="str">
        <f>VLOOKUP(C58,sample_Code!$B$2:$C$22,2,0)</f>
        <v>F-1</v>
      </c>
      <c r="E58" s="10" t="s">
        <v>138</v>
      </c>
    </row>
    <row r="59" spans="1:5" s="5" customFormat="1" ht="12.75">
      <c r="A59" s="9">
        <v>0.85625</v>
      </c>
      <c r="B59" s="9">
        <f t="shared" si="0"/>
        <v>0.004166666666666652</v>
      </c>
      <c r="C59" s="10" t="s">
        <v>63</v>
      </c>
      <c r="D59" s="23" t="str">
        <f>VLOOKUP(C59,sample_Code!$B$2:$C$22,2,0)</f>
        <v>C-2</v>
      </c>
      <c r="E59" s="10" t="s">
        <v>139</v>
      </c>
    </row>
    <row r="60" spans="1:5" s="5" customFormat="1" ht="12.75">
      <c r="A60" s="9">
        <v>0.8791666666666668</v>
      </c>
      <c r="B60" s="9">
        <f t="shared" si="0"/>
        <v>0.022916666666666807</v>
      </c>
      <c r="C60" s="10" t="s">
        <v>72</v>
      </c>
      <c r="D60" s="23" t="str">
        <f>VLOOKUP(C60,sample_Code!$B$2:$C$22,2,0)</f>
        <v>C-3</v>
      </c>
      <c r="E60" s="10"/>
    </row>
    <row r="61" spans="1:5" s="5" customFormat="1" ht="12.75">
      <c r="A61" s="9">
        <v>0.9118055555555555</v>
      </c>
      <c r="B61" s="9">
        <f t="shared" si="0"/>
        <v>0.03263888888888877</v>
      </c>
      <c r="C61" s="10" t="s">
        <v>66</v>
      </c>
      <c r="D61" s="23" t="str">
        <f>VLOOKUP(C61,sample_Code!$B$2:$C$22,2,0)</f>
        <v>C-1</v>
      </c>
      <c r="E61" s="10"/>
    </row>
    <row r="62" spans="1:5" s="5" customFormat="1" ht="12.75">
      <c r="A62" s="9">
        <v>0.9152777777777777</v>
      </c>
      <c r="B62" s="9">
        <f t="shared" si="0"/>
        <v>0.00347222222222221</v>
      </c>
      <c r="C62" s="10" t="s">
        <v>155</v>
      </c>
      <c r="D62" s="23" t="str">
        <f>VLOOKUP(C62,sample_Code!$B$2:$C$22,2,0)</f>
        <v>D-4</v>
      </c>
      <c r="E62" s="10" t="s">
        <v>71</v>
      </c>
    </row>
    <row r="63" spans="1:5" s="5" customFormat="1" ht="12.75">
      <c r="A63" s="9">
        <v>0.9229166666666666</v>
      </c>
      <c r="B63" s="9">
        <f t="shared" si="0"/>
        <v>0.007638888888888862</v>
      </c>
      <c r="C63" s="10" t="s">
        <v>66</v>
      </c>
      <c r="D63" s="23" t="str">
        <f>VLOOKUP(C63,sample_Code!$B$2:$C$22,2,0)</f>
        <v>C-1</v>
      </c>
      <c r="E63" s="10"/>
    </row>
    <row r="64" spans="1:5" s="5" customFormat="1" ht="12.75">
      <c r="A64" s="9">
        <v>0.9305555555555555</v>
      </c>
      <c r="B64" s="9">
        <f t="shared" si="0"/>
        <v>0.007638888888888862</v>
      </c>
      <c r="C64" s="10" t="s">
        <v>63</v>
      </c>
      <c r="D64" s="23" t="str">
        <f>VLOOKUP(C64,sample_Code!$B$2:$C$22,2,0)</f>
        <v>C-2</v>
      </c>
      <c r="E64" s="10" t="s">
        <v>184</v>
      </c>
    </row>
    <row r="65" spans="1:5" s="5" customFormat="1" ht="12.75">
      <c r="A65" s="9">
        <v>0.9375</v>
      </c>
      <c r="B65" s="9">
        <f t="shared" si="0"/>
        <v>0.006944444444444531</v>
      </c>
      <c r="C65" s="10" t="s">
        <v>122</v>
      </c>
      <c r="D65" s="23" t="str">
        <f>VLOOKUP(C65,sample_Code!$B$2:$C$22,2,0)</f>
        <v>G</v>
      </c>
      <c r="E65" s="10" t="s">
        <v>141</v>
      </c>
    </row>
    <row r="66" spans="1:5" s="5" customFormat="1" ht="12.75">
      <c r="A66" s="9">
        <v>0.9395833333333333</v>
      </c>
      <c r="B66" s="9">
        <f t="shared" si="0"/>
        <v>0.002083333333333326</v>
      </c>
      <c r="C66" s="10" t="s">
        <v>66</v>
      </c>
      <c r="D66" s="23" t="str">
        <f>VLOOKUP(C66,sample_Code!$B$2:$C$22,2,0)</f>
        <v>C-1</v>
      </c>
      <c r="E66" s="10"/>
    </row>
    <row r="67" spans="1:5" s="5" customFormat="1" ht="12.75">
      <c r="A67" s="9">
        <v>0.9555555555555556</v>
      </c>
      <c r="B67" s="9">
        <f t="shared" si="0"/>
        <v>0.015972222222222276</v>
      </c>
      <c r="C67" s="10" t="s">
        <v>126</v>
      </c>
      <c r="D67" s="23" t="str">
        <f>VLOOKUP(C67,sample_Code!$B$2:$C$22,2,0)</f>
        <v>G</v>
      </c>
      <c r="E67" s="10" t="s">
        <v>141</v>
      </c>
    </row>
    <row r="68" spans="1:5" s="5" customFormat="1" ht="12.75">
      <c r="A68" s="9">
        <v>0.9826388888888888</v>
      </c>
      <c r="B68" s="9">
        <f t="shared" si="0"/>
        <v>0.027083333333333237</v>
      </c>
      <c r="C68" s="10" t="s">
        <v>59</v>
      </c>
      <c r="D68" s="23" t="str">
        <f>VLOOKUP(C68,sample_Code!$B$2:$C$22,2,0)</f>
        <v>F-3</v>
      </c>
      <c r="E68" s="10" t="s">
        <v>185</v>
      </c>
    </row>
    <row r="69" spans="1:5" s="5" customFormat="1" ht="12.75">
      <c r="A69" s="9">
        <v>1.0534722222222224</v>
      </c>
      <c r="B69" s="9">
        <f t="shared" si="0"/>
        <v>0.07083333333333353</v>
      </c>
      <c r="C69" s="10" t="s">
        <v>152</v>
      </c>
      <c r="D69" s="23" t="str">
        <f>VLOOKUP(C69,sample_Code!$B$2:$C$22,2,0)</f>
        <v>D-3</v>
      </c>
      <c r="E69" s="10" t="s">
        <v>150</v>
      </c>
    </row>
    <row r="70" spans="1:5" s="5" customFormat="1" ht="12.75">
      <c r="A70" s="26">
        <v>1.0638888888888889</v>
      </c>
      <c r="B70" s="9">
        <f t="shared" si="0"/>
        <v>0.010416666666666519</v>
      </c>
      <c r="C70" s="10" t="s">
        <v>58</v>
      </c>
      <c r="D70" s="23" t="str">
        <f>VLOOKUP(C70,sample_Code!$B$2:$C$22,2,0)</f>
        <v>F-2</v>
      </c>
      <c r="E70" s="10"/>
    </row>
    <row r="71" spans="1:5" s="5" customFormat="1" ht="12.75">
      <c r="A71" s="26">
        <v>1.0694444444444444</v>
      </c>
      <c r="B71" s="9">
        <f t="shared" si="0"/>
        <v>0.005555555555555536</v>
      </c>
      <c r="C71" s="10" t="s">
        <v>46</v>
      </c>
      <c r="D71" s="23" t="str">
        <f>VLOOKUP(C71,sample_Code!$B$2:$C$22,2,0)</f>
        <v>B-2</v>
      </c>
      <c r="E71" s="10" t="s">
        <v>172</v>
      </c>
    </row>
    <row r="72" spans="1:5" s="5" customFormat="1" ht="12.75">
      <c r="A72" s="10"/>
      <c r="B72" s="9">
        <f aca="true" t="shared" si="1" ref="B72:B83">A72-A71</f>
        <v>-1.0694444444444444</v>
      </c>
      <c r="C72" s="10"/>
      <c r="D72" s="23" t="e">
        <f>VLOOKUP(C72,sample_Code!$B$2:$C$22,2,0)</f>
        <v>#N/A</v>
      </c>
      <c r="E72" s="10"/>
    </row>
    <row r="73" spans="1:5" s="5" customFormat="1" ht="12.75">
      <c r="A73" s="10"/>
      <c r="B73" s="9">
        <f t="shared" si="1"/>
        <v>0</v>
      </c>
      <c r="C73" s="10"/>
      <c r="D73" s="23" t="e">
        <f>VLOOKUP(C73,sample_Code!$B$2:$C$22,2,0)</f>
        <v>#N/A</v>
      </c>
      <c r="E73" s="10"/>
    </row>
    <row r="74" spans="1:5" s="5" customFormat="1" ht="12.75">
      <c r="A74" s="10"/>
      <c r="B74" s="9">
        <f t="shared" si="1"/>
        <v>0</v>
      </c>
      <c r="C74" s="10"/>
      <c r="D74" s="23" t="e">
        <f>VLOOKUP(C74,sample_Code!$B$2:$C$22,2,0)</f>
        <v>#N/A</v>
      </c>
      <c r="E74" s="10"/>
    </row>
    <row r="75" spans="1:5" s="5" customFormat="1" ht="12.75">
      <c r="A75" s="10"/>
      <c r="B75" s="9">
        <f t="shared" si="1"/>
        <v>0</v>
      </c>
      <c r="C75" s="10"/>
      <c r="D75" s="23" t="e">
        <f>VLOOKUP(C75,sample_Code!$B$2:$C$22,2,0)</f>
        <v>#N/A</v>
      </c>
      <c r="E75" s="10"/>
    </row>
    <row r="76" spans="1:5" s="5" customFormat="1" ht="12.75">
      <c r="A76" s="10"/>
      <c r="B76" s="9">
        <f t="shared" si="1"/>
        <v>0</v>
      </c>
      <c r="C76" s="10"/>
      <c r="D76" s="23" t="e">
        <f>VLOOKUP(C76,sample_Code!$B$2:$C$22,2,0)</f>
        <v>#N/A</v>
      </c>
      <c r="E76" s="10"/>
    </row>
    <row r="77" spans="1:5" s="5" customFormat="1" ht="12.75">
      <c r="A77" s="10"/>
      <c r="B77" s="9">
        <f t="shared" si="1"/>
        <v>0</v>
      </c>
      <c r="C77" s="10"/>
      <c r="D77" s="23" t="e">
        <f>VLOOKUP(C77,sample_Code!$B$2:$C$22,2,0)</f>
        <v>#N/A</v>
      </c>
      <c r="E77" s="10"/>
    </row>
    <row r="78" spans="1:5" s="5" customFormat="1" ht="12.75">
      <c r="A78" s="10"/>
      <c r="B78" s="9">
        <f t="shared" si="1"/>
        <v>0</v>
      </c>
      <c r="C78" s="10"/>
      <c r="D78" s="23" t="e">
        <f>VLOOKUP(C78,sample_Code!$B$2:$C$22,2,0)</f>
        <v>#N/A</v>
      </c>
      <c r="E78" s="10"/>
    </row>
    <row r="79" spans="1:5" s="5" customFormat="1" ht="12.75">
      <c r="A79" s="10"/>
      <c r="B79" s="9">
        <f t="shared" si="1"/>
        <v>0</v>
      </c>
      <c r="C79" s="10"/>
      <c r="D79" s="23" t="e">
        <f>VLOOKUP(C79,sample_Code!$B$2:$C$22,2,0)</f>
        <v>#N/A</v>
      </c>
      <c r="E79" s="10"/>
    </row>
    <row r="80" spans="1:5" s="5" customFormat="1" ht="12.75">
      <c r="A80" s="10"/>
      <c r="B80" s="9">
        <f t="shared" si="1"/>
        <v>0</v>
      </c>
      <c r="C80" s="10"/>
      <c r="D80" s="23" t="e">
        <f>VLOOKUP(C80,sample_Code!$B$2:$C$22,2,0)</f>
        <v>#N/A</v>
      </c>
      <c r="E80" s="10"/>
    </row>
    <row r="81" spans="1:5" s="5" customFormat="1" ht="12.75">
      <c r="A81" s="10"/>
      <c r="B81" s="9">
        <f t="shared" si="1"/>
        <v>0</v>
      </c>
      <c r="C81" s="10"/>
      <c r="D81" s="23" t="e">
        <f>VLOOKUP(C81,sample_Code!$B$2:$C$22,2,0)</f>
        <v>#N/A</v>
      </c>
      <c r="E81" s="10"/>
    </row>
    <row r="82" spans="1:5" s="5" customFormat="1" ht="12.75">
      <c r="A82" s="10"/>
      <c r="B82" s="9">
        <f t="shared" si="1"/>
        <v>0</v>
      </c>
      <c r="C82" s="10"/>
      <c r="D82" s="23" t="e">
        <f>VLOOKUP(C82,sample_Code!$B$2:$C$22,2,0)</f>
        <v>#N/A</v>
      </c>
      <c r="E82" s="10"/>
    </row>
    <row r="83" spans="1:5" s="5" customFormat="1" ht="12.75">
      <c r="A83" s="10"/>
      <c r="B83" s="9">
        <f t="shared" si="1"/>
        <v>0</v>
      </c>
      <c r="C83" s="10"/>
      <c r="D83" s="23" t="e">
        <f>VLOOKUP(C83,sample_Code!$B$2:$C$22,2,0)</f>
        <v>#N/A</v>
      </c>
      <c r="E83" s="10"/>
    </row>
    <row r="84" spans="1:5" s="5" customFormat="1" ht="12.75">
      <c r="A84" s="10"/>
      <c r="B84" s="9">
        <f aca="true" t="shared" si="2" ref="B84:B101">A84-A83</f>
        <v>0</v>
      </c>
      <c r="C84" s="10"/>
      <c r="D84" s="23" t="e">
        <f>VLOOKUP(C84,sample_Code!$B$2:$C$22,2,0)</f>
        <v>#N/A</v>
      </c>
      <c r="E84" s="10"/>
    </row>
    <row r="85" spans="1:5" s="5" customFormat="1" ht="12.75">
      <c r="A85" s="10"/>
      <c r="B85" s="9">
        <f t="shared" si="2"/>
        <v>0</v>
      </c>
      <c r="C85" s="10"/>
      <c r="D85" s="23" t="e">
        <f>VLOOKUP(C85,sample_Code!$B$2:$C$22,2,0)</f>
        <v>#N/A</v>
      </c>
      <c r="E85" s="10"/>
    </row>
    <row r="86" spans="1:5" s="5" customFormat="1" ht="12.75">
      <c r="A86" s="10"/>
      <c r="B86" s="9">
        <f t="shared" si="2"/>
        <v>0</v>
      </c>
      <c r="C86" s="10"/>
      <c r="D86" s="23" t="e">
        <f>VLOOKUP(C86,sample_Code!$B$2:$C$22,2,0)</f>
        <v>#N/A</v>
      </c>
      <c r="E86" s="10"/>
    </row>
    <row r="87" spans="1:5" s="5" customFormat="1" ht="12.75">
      <c r="A87" s="10"/>
      <c r="B87" s="9">
        <f t="shared" si="2"/>
        <v>0</v>
      </c>
      <c r="C87" s="10"/>
      <c r="D87" s="23" t="e">
        <f>VLOOKUP(C87,sample_Code!$B$2:$C$22,2,0)</f>
        <v>#N/A</v>
      </c>
      <c r="E87" s="10"/>
    </row>
    <row r="88" spans="1:5" s="5" customFormat="1" ht="12.75">
      <c r="A88" s="10"/>
      <c r="B88" s="9">
        <f t="shared" si="2"/>
        <v>0</v>
      </c>
      <c r="C88" s="10"/>
      <c r="D88" s="23" t="e">
        <f>VLOOKUP(C88,sample_Code!$B$2:$C$22,2,0)</f>
        <v>#N/A</v>
      </c>
      <c r="E88" s="10"/>
    </row>
    <row r="89" spans="1:5" s="5" customFormat="1" ht="12.75">
      <c r="A89" s="10"/>
      <c r="B89" s="9">
        <f t="shared" si="2"/>
        <v>0</v>
      </c>
      <c r="C89" s="10"/>
      <c r="D89" s="23" t="e">
        <f>VLOOKUP(C89,sample_Code!$B$2:$C$22,2,0)</f>
        <v>#N/A</v>
      </c>
      <c r="E89" s="10"/>
    </row>
    <row r="90" spans="1:5" s="5" customFormat="1" ht="12.75">
      <c r="A90" s="10"/>
      <c r="B90" s="9">
        <f t="shared" si="2"/>
        <v>0</v>
      </c>
      <c r="C90" s="10"/>
      <c r="D90" s="23" t="e">
        <f>VLOOKUP(C90,sample_Code!$B$2:$C$22,2,0)</f>
        <v>#N/A</v>
      </c>
      <c r="E90" s="10"/>
    </row>
    <row r="91" spans="1:5" s="5" customFormat="1" ht="12.75">
      <c r="A91" s="10"/>
      <c r="B91" s="9">
        <f t="shared" si="2"/>
        <v>0</v>
      </c>
      <c r="C91" s="10"/>
      <c r="D91" s="23" t="e">
        <f>VLOOKUP(C91,sample_Code!$B$2:$C$22,2,0)</f>
        <v>#N/A</v>
      </c>
      <c r="E91" s="10"/>
    </row>
    <row r="92" spans="1:5" s="5" customFormat="1" ht="12.75">
      <c r="A92" s="10"/>
      <c r="B92" s="9">
        <f t="shared" si="2"/>
        <v>0</v>
      </c>
      <c r="C92" s="10"/>
      <c r="D92" s="23" t="e">
        <f>VLOOKUP(C92,sample_Code!$B$2:$C$22,2,0)</f>
        <v>#N/A</v>
      </c>
      <c r="E92" s="10"/>
    </row>
    <row r="93" spans="1:5" s="5" customFormat="1" ht="12.75">
      <c r="A93" s="10"/>
      <c r="B93" s="9">
        <f t="shared" si="2"/>
        <v>0</v>
      </c>
      <c r="C93" s="10"/>
      <c r="D93" s="23" t="e">
        <f>VLOOKUP(C93,sample_Code!$B$2:$C$22,2,0)</f>
        <v>#N/A</v>
      </c>
      <c r="E93" s="10"/>
    </row>
    <row r="94" spans="1:5" s="5" customFormat="1" ht="12.75">
      <c r="A94" s="10"/>
      <c r="B94" s="9">
        <f t="shared" si="2"/>
        <v>0</v>
      </c>
      <c r="C94" s="10"/>
      <c r="D94" s="23" t="e">
        <f>VLOOKUP(C94,sample_Code!$B$2:$C$22,2,0)</f>
        <v>#N/A</v>
      </c>
      <c r="E94" s="10"/>
    </row>
    <row r="95" spans="1:5" s="5" customFormat="1" ht="12.75">
      <c r="A95" s="10"/>
      <c r="B95" s="9">
        <f t="shared" si="2"/>
        <v>0</v>
      </c>
      <c r="C95" s="10"/>
      <c r="D95" s="23" t="e">
        <f>VLOOKUP(C95,sample_Code!$B$2:$C$22,2,0)</f>
        <v>#N/A</v>
      </c>
      <c r="E95" s="10"/>
    </row>
    <row r="96" spans="1:5" s="5" customFormat="1" ht="12.75">
      <c r="A96" s="10"/>
      <c r="B96" s="9">
        <f t="shared" si="2"/>
        <v>0</v>
      </c>
      <c r="C96" s="10"/>
      <c r="D96" s="23" t="e">
        <f>VLOOKUP(C96,sample_Code!$B$2:$C$22,2,0)</f>
        <v>#N/A</v>
      </c>
      <c r="E96" s="10"/>
    </row>
    <row r="97" spans="1:5" s="5" customFormat="1" ht="12.75">
      <c r="A97" s="10"/>
      <c r="B97" s="9">
        <f t="shared" si="2"/>
        <v>0</v>
      </c>
      <c r="C97" s="10"/>
      <c r="D97" s="23" t="e">
        <f>VLOOKUP(C97,sample_Code!$B$2:$C$22,2,0)</f>
        <v>#N/A</v>
      </c>
      <c r="E97" s="10"/>
    </row>
    <row r="98" spans="1:5" s="5" customFormat="1" ht="12.75">
      <c r="A98" s="10"/>
      <c r="B98" s="9">
        <f t="shared" si="2"/>
        <v>0</v>
      </c>
      <c r="C98" s="10"/>
      <c r="D98" s="23" t="e">
        <f>VLOOKUP(C98,sample_Code!$B$2:$C$22,2,0)</f>
        <v>#N/A</v>
      </c>
      <c r="E98" s="10"/>
    </row>
    <row r="99" spans="1:5" s="5" customFormat="1" ht="12.75">
      <c r="A99" s="10"/>
      <c r="B99" s="9">
        <f t="shared" si="2"/>
        <v>0</v>
      </c>
      <c r="C99" s="10"/>
      <c r="D99" s="23" t="e">
        <f>VLOOKUP(C99,sample_Code!$B$2:$C$22,2,0)</f>
        <v>#N/A</v>
      </c>
      <c r="E99" s="10"/>
    </row>
    <row r="100" spans="1:5" s="5" customFormat="1" ht="12.75">
      <c r="A100" s="10"/>
      <c r="B100" s="9">
        <f t="shared" si="2"/>
        <v>0</v>
      </c>
      <c r="C100" s="10"/>
      <c r="D100" s="23" t="e">
        <f>VLOOKUP(C100,sample_Code!$B$2:$C$22,2,0)</f>
        <v>#N/A</v>
      </c>
      <c r="E100" s="10"/>
    </row>
    <row r="101" spans="1:5" s="5" customFormat="1" ht="12.75">
      <c r="A101" s="10"/>
      <c r="B101" s="9">
        <f t="shared" si="2"/>
        <v>0</v>
      </c>
      <c r="C101" s="10"/>
      <c r="D101" s="23" t="e">
        <f>VLOOKUP(C101,sample_Code!$B$2:$C$22,2,0)</f>
        <v>#N/A</v>
      </c>
      <c r="E101" s="10"/>
    </row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SEIGNITER</dc:creator>
  <cp:keywords/>
  <dc:description/>
  <cp:lastModifiedBy>user</cp:lastModifiedBy>
  <dcterms:created xsi:type="dcterms:W3CDTF">2006-07-18T07:54:11Z</dcterms:created>
  <dcterms:modified xsi:type="dcterms:W3CDTF">2018-11-06T02:19:03Z</dcterms:modified>
  <cp:category/>
  <cp:version/>
  <cp:contentType/>
  <cp:contentStatus/>
</cp:coreProperties>
</file>