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Ex1.xml" ContentType="application/vnd.ms-office.chartex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ey10\OneDrive\문서\Downloads\"/>
    </mc:Choice>
  </mc:AlternateContent>
  <xr:revisionPtr revIDLastSave="0" documentId="8_{FF85FEA2-075D-4692-B7D9-0A46953A3663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재무상태표" sheetId="1" r:id="rId1"/>
    <sheet name="현금흐름표" sheetId="2" r:id="rId2"/>
  </sheets>
  <definedNames>
    <definedName name="_xlchart.v1.0" hidden="1">현금흐름표!$I$4:$I$5</definedName>
    <definedName name="_xlchart.v1.1" hidden="1">현금흐름표!$J$4:$J$5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0" i="1" l="1"/>
  <c r="D30" i="1"/>
  <c r="E29" i="1"/>
  <c r="D29" i="1"/>
  <c r="D28" i="1"/>
  <c r="C22" i="2"/>
  <c r="C28" i="2" s="1"/>
  <c r="H16" i="2"/>
  <c r="H15" i="2"/>
  <c r="G7" i="1" l="1"/>
  <c r="G8" i="1"/>
  <c r="G9" i="1"/>
  <c r="G10" i="1"/>
  <c r="G11" i="1"/>
  <c r="G12" i="1"/>
  <c r="G13" i="1"/>
  <c r="G14" i="1"/>
  <c r="G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6" i="1"/>
  <c r="L7" i="1"/>
  <c r="L8" i="1"/>
  <c r="L9" i="1"/>
  <c r="K7" i="1"/>
  <c r="K8" i="1"/>
  <c r="K9" i="1"/>
  <c r="F21" i="2"/>
  <c r="F13" i="2"/>
  <c r="L10" i="1"/>
  <c r="L11" i="1"/>
  <c r="L12" i="1"/>
  <c r="L13" i="1"/>
  <c r="L6" i="1"/>
  <c r="K10" i="1"/>
  <c r="K11" i="1"/>
  <c r="K13" i="1"/>
  <c r="K14" i="1"/>
  <c r="K15" i="1"/>
  <c r="K17" i="1"/>
  <c r="K18" i="1"/>
  <c r="K19" i="1"/>
  <c r="K6" i="1"/>
  <c r="D12" i="1"/>
  <c r="K12" i="1" s="1"/>
  <c r="D16" i="1"/>
  <c r="D20" i="1"/>
  <c r="K20" i="1" s="1"/>
  <c r="H14" i="1"/>
  <c r="L14" i="1" s="1"/>
  <c r="C24" i="1" l="1"/>
  <c r="D21" i="1"/>
  <c r="D24" i="1" s="1"/>
  <c r="E33" i="1" s="1"/>
  <c r="J3" i="2"/>
  <c r="J4" i="2" s="1"/>
  <c r="F22" i="2"/>
  <c r="K16" i="1"/>
  <c r="J5" i="2" l="1"/>
  <c r="L9" i="2"/>
  <c r="L10" i="2" s="1"/>
  <c r="I12" i="2" s="1"/>
  <c r="H17" i="2" s="1"/>
  <c r="E29" i="2" s="1"/>
  <c r="K21" i="1"/>
  <c r="J7" i="2"/>
  <c r="J8" i="2" s="1"/>
  <c r="D23" i="1"/>
  <c r="H15" i="1"/>
  <c r="D22" i="1" l="1"/>
  <c r="G15" i="1"/>
</calcChain>
</file>

<file path=xl/sharedStrings.xml><?xml version="1.0" encoding="utf-8"?>
<sst xmlns="http://schemas.openxmlformats.org/spreadsheetml/2006/main" count="84" uniqueCount="79">
  <si>
    <t>자산</t>
  </si>
  <si>
    <t>부채</t>
  </si>
  <si>
    <t>항목</t>
  </si>
  <si>
    <t>금액</t>
  </si>
  <si>
    <t>현금</t>
  </si>
  <si>
    <t>집대출</t>
  </si>
  <si>
    <t>수시</t>
  </si>
  <si>
    <t>투자</t>
  </si>
  <si>
    <t>주식</t>
  </si>
  <si>
    <t>펀드</t>
  </si>
  <si>
    <t>기타</t>
  </si>
  <si>
    <t>등기자산</t>
  </si>
  <si>
    <t>자동차</t>
  </si>
  <si>
    <t>순자산</t>
  </si>
  <si>
    <t>수입</t>
  </si>
  <si>
    <t>지출</t>
  </si>
  <si>
    <t>자산 총 합</t>
    <phoneticPr fontId="6" type="noConversion"/>
  </si>
  <si>
    <t>순자산</t>
    <phoneticPr fontId="6" type="noConversion"/>
  </si>
  <si>
    <t>비율</t>
    <phoneticPr fontId="6" type="noConversion"/>
  </si>
  <si>
    <t>대출</t>
    <phoneticPr fontId="6" type="noConversion"/>
  </si>
  <si>
    <t>차</t>
    <phoneticPr fontId="6" type="noConversion"/>
  </si>
  <si>
    <t>현금 합계</t>
    <phoneticPr fontId="6" type="noConversion"/>
  </si>
  <si>
    <t>투자 합계</t>
    <phoneticPr fontId="6" type="noConversion"/>
  </si>
  <si>
    <t>등기 합계</t>
    <phoneticPr fontId="6" type="noConversion"/>
  </si>
  <si>
    <t>대출 합계</t>
    <phoneticPr fontId="6" type="noConversion"/>
  </si>
  <si>
    <t>급여</t>
    <phoneticPr fontId="6" type="noConversion"/>
  </si>
  <si>
    <t>월세</t>
    <phoneticPr fontId="6" type="noConversion"/>
  </si>
  <si>
    <t>차할부</t>
    <phoneticPr fontId="6" type="noConversion"/>
  </si>
  <si>
    <t>A할부</t>
    <phoneticPr fontId="6" type="noConversion"/>
  </si>
  <si>
    <t>B할부</t>
    <phoneticPr fontId="6" type="noConversion"/>
  </si>
  <si>
    <t>적금</t>
    <phoneticPr fontId="6" type="noConversion"/>
  </si>
  <si>
    <t>펀드</t>
    <phoneticPr fontId="6" type="noConversion"/>
  </si>
  <si>
    <t>보험</t>
    <phoneticPr fontId="6" type="noConversion"/>
  </si>
  <si>
    <t>고정
미변동</t>
    <phoneticPr fontId="6" type="noConversion"/>
  </si>
  <si>
    <t>수입 합계</t>
    <phoneticPr fontId="6" type="noConversion"/>
  </si>
  <si>
    <t>변동</t>
    <phoneticPr fontId="6" type="noConversion"/>
  </si>
  <si>
    <t>지출 합계</t>
    <phoneticPr fontId="6" type="noConversion"/>
  </si>
  <si>
    <t>수입</t>
    <phoneticPr fontId="6" type="noConversion"/>
  </si>
  <si>
    <t>지출</t>
    <phoneticPr fontId="6" type="noConversion"/>
  </si>
  <si>
    <t>A카드</t>
    <phoneticPr fontId="6" type="noConversion"/>
  </si>
  <si>
    <t>B카드</t>
    <phoneticPr fontId="6" type="noConversion"/>
  </si>
  <si>
    <t>C카드</t>
    <phoneticPr fontId="6" type="noConversion"/>
  </si>
  <si>
    <t>지출 비율</t>
    <phoneticPr fontId="6" type="noConversion"/>
  </si>
  <si>
    <t>초과비율</t>
    <phoneticPr fontId="6" type="noConversion"/>
  </si>
  <si>
    <t>증권신용</t>
    <phoneticPr fontId="6" type="noConversion"/>
  </si>
  <si>
    <t>입니다.</t>
    <phoneticPr fontId="6" type="noConversion"/>
  </si>
  <si>
    <t>금융자산</t>
    <phoneticPr fontId="6" type="noConversion"/>
  </si>
  <si>
    <t>주담대</t>
    <phoneticPr fontId="6" type="noConversion"/>
  </si>
  <si>
    <t>주택대출</t>
    <phoneticPr fontId="6" type="noConversion"/>
  </si>
  <si>
    <t>집/수입</t>
    <phoneticPr fontId="6" type="noConversion"/>
  </si>
  <si>
    <t>통계청 기준</t>
    <phoneticPr fontId="6" type="noConversion"/>
  </si>
  <si>
    <t>주택대출 정도는</t>
    <phoneticPr fontId="6" type="noConversion"/>
  </si>
  <si>
    <t>합니다.</t>
    <phoneticPr fontId="6" type="noConversion"/>
  </si>
  <si>
    <t>대출
잔액</t>
    <phoneticPr fontId="6" type="noConversion"/>
  </si>
  <si>
    <t>통계치 기준에 의하면</t>
    <phoneticPr fontId="6" type="noConversion"/>
  </si>
  <si>
    <t>A</t>
    <phoneticPr fontId="6" type="noConversion"/>
  </si>
  <si>
    <t>B</t>
    <phoneticPr fontId="6" type="noConversion"/>
  </si>
  <si>
    <t>C</t>
    <phoneticPr fontId="6" type="noConversion"/>
  </si>
  <si>
    <t xml:space="preserve">전체 자산에 비하여 </t>
    <phoneticPr fontId="6" type="noConversion"/>
  </si>
  <si>
    <t>현금 및 금융자산이</t>
  </si>
  <si>
    <t>예금</t>
    <phoneticPr fontId="6" type="noConversion"/>
  </si>
  <si>
    <t>은행A</t>
    <phoneticPr fontId="6" type="noConversion"/>
  </si>
  <si>
    <t>은행B</t>
    <phoneticPr fontId="6" type="noConversion"/>
  </si>
  <si>
    <t>은행C</t>
    <phoneticPr fontId="6" type="noConversion"/>
  </si>
  <si>
    <t>주택제외지출</t>
    <phoneticPr fontId="6" type="noConversion"/>
  </si>
  <si>
    <t>최대주택이자</t>
    <phoneticPr fontId="6" type="noConversion"/>
  </si>
  <si>
    <t>집(보증금)</t>
    <phoneticPr fontId="6" type="noConversion"/>
  </si>
  <si>
    <t>현재금액</t>
    <phoneticPr fontId="6" type="noConversion"/>
  </si>
  <si>
    <t>기간</t>
    <phoneticPr fontId="6" type="noConversion"/>
  </si>
  <si>
    <t>1년</t>
    <phoneticPr fontId="6" type="noConversion"/>
  </si>
  <si>
    <t>주택대출 금리</t>
    <phoneticPr fontId="6" type="noConversion"/>
  </si>
  <si>
    <t>수입과 생활비를 고려한 주택대출 최대 금액</t>
    <phoneticPr fontId="6" type="noConversion"/>
  </si>
  <si>
    <t xml:space="preserve">나의 총 자산은 </t>
    <phoneticPr fontId="6" type="noConversion"/>
  </si>
  <si>
    <t xml:space="preserve"> 이고,</t>
    <phoneticPr fontId="6" type="noConversion"/>
  </si>
  <si>
    <t xml:space="preserve"> 빚 </t>
    <phoneticPr fontId="6" type="noConversion"/>
  </si>
  <si>
    <t>자기 자본</t>
    <phoneticPr fontId="6" type="noConversion"/>
  </si>
  <si>
    <t>노란색칸을 수정하여 입력하실 수 있습니다. (주택대출제외)</t>
    <phoneticPr fontId="6" type="noConversion"/>
  </si>
  <si>
    <t>회색칸 항목을 수정하여 입력하실 수 있습니다.</t>
    <phoneticPr fontId="6" type="noConversion"/>
  </si>
  <si>
    <t>노란색 항목을 수정하여 숫자를 입력하실 수 있습니다.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</si>
</sst>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₩&quot;#,##0;[Red]\-&quot;₩&quot;#,##0"/>
    <numFmt numFmtId="176" formatCode="###,###,###,###&quot; 원&quot;"/>
    <numFmt numFmtId="177" formatCode="###,###,###,###&quot; 만원&quot;"/>
    <numFmt numFmtId="178" formatCode="0.0%"/>
    <numFmt numFmtId="179" formatCode="###,###,###,###.#&quot; 억원&quot;"/>
  </numFmts>
  <fonts count="19" x14ac:knownFonts="1">
    <font>
      <sz val="11"/>
      <color theme="1"/>
      <name val="맑은 고딕"/>
      <family val="2"/>
      <scheme val="minor"/>
    </font>
    <font>
      <sz val="11"/>
      <color theme="1"/>
      <name val="맑은 고딕"/>
      <family val="2"/>
      <scheme val="minor"/>
    </font>
    <font>
      <sz val="11"/>
      <color rgb="FF006100"/>
      <name val="맑은 고딕"/>
      <family val="2"/>
      <charset val="129"/>
      <scheme val="minor"/>
    </font>
    <font>
      <sz val="11"/>
      <color rgb="FF9C5700"/>
      <name val="맑은 고딕"/>
      <family val="2"/>
      <charset val="129"/>
      <scheme val="minor"/>
    </font>
    <font>
      <b/>
      <sz val="11"/>
      <color rgb="FF3F3F3F"/>
      <name val="맑은 고딕"/>
      <family val="2"/>
      <charset val="129"/>
      <scheme val="minor"/>
    </font>
    <font>
      <b/>
      <sz val="11"/>
      <color rgb="FFFA7D00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b/>
      <sz val="11"/>
      <color theme="1" tint="0.14999847407452621"/>
      <name val="맑은 고딕"/>
      <family val="3"/>
      <charset val="129"/>
      <scheme val="minor"/>
    </font>
    <font>
      <sz val="11"/>
      <color theme="1" tint="0.14999847407452621"/>
      <name val="맑은 고딕"/>
      <family val="3"/>
      <charset val="129"/>
      <scheme val="minor"/>
    </font>
    <font>
      <sz val="11"/>
      <color theme="0"/>
      <name val="맑은 고딕"/>
      <family val="2"/>
      <scheme val="minor"/>
    </font>
    <font>
      <sz val="11"/>
      <color theme="0"/>
      <name val="맑은 고딕"/>
      <family val="3"/>
      <charset val="129"/>
      <scheme val="minor"/>
    </font>
    <font>
      <sz val="11"/>
      <color rgb="FFFF0000"/>
      <name val="맑은 고딕"/>
      <family val="3"/>
      <charset val="129"/>
      <scheme val="minor"/>
    </font>
    <font>
      <b/>
      <sz val="11"/>
      <color rgb="FFC00000"/>
      <name val="맑은 고딕"/>
      <family val="3"/>
      <charset val="129"/>
      <scheme val="minor"/>
    </font>
    <font>
      <sz val="11"/>
      <color rgb="FFC00000"/>
      <name val="맑은 고딕"/>
      <family val="3"/>
      <charset val="129"/>
      <scheme val="minor"/>
    </font>
    <font>
      <b/>
      <sz val="16"/>
      <color rgb="FFFF0000"/>
      <name val="맑은 고딕"/>
      <family val="3"/>
      <charset val="129"/>
      <scheme val="minor"/>
    </font>
    <font>
      <b/>
      <sz val="14"/>
      <color rgb="FFFF0000"/>
      <name val="맑은 고딕"/>
      <family val="3"/>
      <charset val="129"/>
      <scheme val="minor"/>
    </font>
    <font>
      <sz val="14"/>
      <color rgb="FF006100"/>
      <name val="맑은 고딕"/>
      <family val="2"/>
      <charset val="129"/>
      <scheme val="minor"/>
    </font>
    <font>
      <sz val="14"/>
      <color rgb="FF006100"/>
      <name val="맑은 고딕"/>
      <family val="3"/>
      <charset val="129"/>
      <scheme val="minor"/>
    </font>
    <font>
      <b/>
      <sz val="11"/>
      <name val="맑은 고딕"/>
      <family val="2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theme="7" tint="0.79998168889431442"/>
        <bgColor indexed="64"/>
      </patternFill>
    </fill>
  </fills>
  <borders count="7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theme="9" tint="-0.249977111117893"/>
      </left>
      <right style="medium">
        <color theme="9" tint="-0.249977111117893"/>
      </right>
      <top style="medium">
        <color theme="9" tint="-0.249977111117893"/>
      </top>
      <bottom style="medium">
        <color theme="9" tint="-0.249977111117893"/>
      </bottom>
      <diagonal/>
    </border>
    <border>
      <left style="thin">
        <color rgb="FFB2B2B2"/>
      </left>
      <right style="medium">
        <color theme="9" tint="-0.249977111117893"/>
      </right>
      <top style="thin">
        <color rgb="FFB2B2B2"/>
      </top>
      <bottom style="thin">
        <color rgb="FFB2B2B2"/>
      </bottom>
      <diagonal/>
    </border>
    <border>
      <left style="medium">
        <color theme="9" tint="-0.249977111117893"/>
      </left>
      <right style="thin">
        <color rgb="FF7F7F7F"/>
      </right>
      <top style="medium">
        <color theme="9" tint="-0.249977111117893"/>
      </top>
      <bottom style="medium">
        <color theme="9" tint="-0.249977111117893"/>
      </bottom>
      <diagonal/>
    </border>
    <border>
      <left style="thin">
        <color rgb="FF7F7F7F"/>
      </left>
      <right style="thin">
        <color rgb="FF7F7F7F"/>
      </right>
      <top style="medium">
        <color theme="9" tint="-0.249977111117893"/>
      </top>
      <bottom style="medium">
        <color theme="9" tint="-0.249977111117893"/>
      </bottom>
      <diagonal/>
    </border>
    <border>
      <left style="thin">
        <color rgb="FF7F7F7F"/>
      </left>
      <right style="medium">
        <color theme="9" tint="-0.249977111117893"/>
      </right>
      <top style="medium">
        <color theme="9" tint="-0.249977111117893"/>
      </top>
      <bottom style="medium">
        <color theme="9" tint="-0.249977111117893"/>
      </bottom>
      <diagonal/>
    </border>
    <border>
      <left style="medium">
        <color theme="9" tint="-0.249977111117893"/>
      </left>
      <right/>
      <top style="medium">
        <color theme="9" tint="-0.249977111117893"/>
      </top>
      <bottom style="medium">
        <color theme="9" tint="-0.249977111117893"/>
      </bottom>
      <diagonal/>
    </border>
    <border>
      <left/>
      <right style="thin">
        <color rgb="FF7F7F7F"/>
      </right>
      <top style="medium">
        <color theme="9" tint="-0.249977111117893"/>
      </top>
      <bottom style="medium">
        <color theme="9" tint="-0.249977111117893"/>
      </bottom>
      <diagonal/>
    </border>
    <border>
      <left style="thin">
        <color rgb="FFB2B2B2"/>
      </left>
      <right style="medium">
        <color theme="9" tint="-0.249977111117893"/>
      </right>
      <top style="thin">
        <color rgb="FFB2B2B2"/>
      </top>
      <bottom/>
      <diagonal/>
    </border>
    <border>
      <left style="thin">
        <color rgb="FF7F7F7F"/>
      </left>
      <right/>
      <top style="medium">
        <color theme="9" tint="-0.249977111117893"/>
      </top>
      <bottom style="medium">
        <color theme="9" tint="-0.249977111117893"/>
      </bottom>
      <diagonal/>
    </border>
    <border>
      <left/>
      <right/>
      <top style="medium">
        <color theme="9" tint="-0.249977111117893"/>
      </top>
      <bottom style="medium">
        <color theme="9" tint="-0.249977111117893"/>
      </bottom>
      <diagonal/>
    </border>
    <border>
      <left style="medium">
        <color theme="9" tint="-0.249977111117893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theme="9" tint="-0.249977111117893"/>
      </left>
      <right style="thin">
        <color rgb="FF3F3F3F"/>
      </right>
      <top style="thin">
        <color rgb="FF3F3F3F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/>
      <diagonal/>
    </border>
    <border>
      <left style="medium">
        <color theme="9" tint="-0.249977111117893"/>
      </left>
      <right style="thin">
        <color rgb="FF3F3F3F"/>
      </right>
      <top/>
      <bottom style="thin">
        <color rgb="FF3F3F3F"/>
      </bottom>
      <diagonal/>
    </border>
    <border>
      <left style="thin">
        <color rgb="FF3F3F3F"/>
      </left>
      <right style="thin">
        <color rgb="FF3F3F3F"/>
      </right>
      <top/>
      <bottom style="thin">
        <color rgb="FF3F3F3F"/>
      </bottom>
      <diagonal/>
    </border>
    <border>
      <left style="thin">
        <color rgb="FF3F3F3F"/>
      </left>
      <right style="thin">
        <color rgb="FF3F3F3F"/>
      </right>
      <top style="medium">
        <color theme="9" tint="-0.249977111117893"/>
      </top>
      <bottom style="medium">
        <color theme="9" tint="-0.249977111117893"/>
      </bottom>
      <diagonal/>
    </border>
    <border>
      <left style="thin">
        <color rgb="FF3F3F3F"/>
      </left>
      <right style="thin">
        <color rgb="FF3F3F3F"/>
      </right>
      <top/>
      <bottom style="medium">
        <color theme="9" tint="-0.249977111117893"/>
      </bottom>
      <diagonal/>
    </border>
    <border>
      <left/>
      <right style="medium">
        <color theme="9" tint="-0.249977111117893"/>
      </right>
      <top style="medium">
        <color theme="9" tint="-0.249977111117893"/>
      </top>
      <bottom style="medium">
        <color theme="9" tint="-0.249977111117893"/>
      </bottom>
      <diagonal/>
    </border>
    <border>
      <left style="medium">
        <color theme="9" tint="-0.249977111117893"/>
      </left>
      <right style="medium">
        <color theme="9" tint="-0.249977111117893"/>
      </right>
      <top style="medium">
        <color theme="9" tint="-0.249977111117893"/>
      </top>
      <bottom/>
      <diagonal/>
    </border>
    <border>
      <left style="medium">
        <color theme="9" tint="-0.249977111117893"/>
      </left>
      <right style="medium">
        <color theme="9" tint="-0.249977111117893"/>
      </right>
      <top/>
      <bottom/>
      <diagonal/>
    </border>
    <border>
      <left style="medium">
        <color theme="9" tint="-0.249977111117893"/>
      </left>
      <right style="medium">
        <color theme="9" tint="-0.249977111117893"/>
      </right>
      <top/>
      <bottom style="medium">
        <color theme="9" tint="-0.249977111117893"/>
      </bottom>
      <diagonal/>
    </border>
    <border>
      <left/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 style="thin">
        <color rgb="FFB2B2B2"/>
      </right>
      <top style="thin">
        <color rgb="FFB2B2B2"/>
      </top>
      <bottom/>
      <diagonal/>
    </border>
    <border>
      <left style="medium">
        <color theme="9" tint="-0.249977111117893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 style="thin">
        <color rgb="FF3F3F3F"/>
      </left>
      <right/>
      <top style="thin">
        <color rgb="FF3F3F3F"/>
      </top>
      <bottom/>
      <diagonal/>
    </border>
    <border>
      <left style="thin">
        <color rgb="FF3F3F3F"/>
      </left>
      <right/>
      <top/>
      <bottom style="thin">
        <color rgb="FF3F3F3F"/>
      </bottom>
      <diagonal/>
    </border>
    <border>
      <left/>
      <right style="thin">
        <color rgb="FFB2B2B2"/>
      </right>
      <top/>
      <bottom style="thin">
        <color rgb="FFB2B2B2"/>
      </bottom>
      <diagonal/>
    </border>
    <border>
      <left/>
      <right/>
      <top style="thin">
        <color rgb="FFB2B2B2"/>
      </top>
      <bottom style="thin">
        <color rgb="FFB2B2B2"/>
      </bottom>
      <diagonal/>
    </border>
    <border>
      <left/>
      <right style="medium">
        <color theme="9" tint="-0.249977111117893"/>
      </right>
      <top style="thin">
        <color rgb="FFB2B2B2"/>
      </top>
      <bottom style="thin">
        <color rgb="FFB2B2B2"/>
      </bottom>
      <diagonal/>
    </border>
    <border>
      <left/>
      <right style="medium">
        <color theme="9" tint="-0.249977111117893"/>
      </right>
      <top style="thin">
        <color rgb="FFB2B2B2"/>
      </top>
      <bottom/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theme="9" tint="-0.249977111117893"/>
      </left>
      <right style="thin">
        <color rgb="FF7F7F7F"/>
      </right>
      <top style="thick">
        <color theme="9" tint="-0.249977111117893"/>
      </top>
      <bottom style="thick">
        <color theme="9" tint="-0.249977111117893"/>
      </bottom>
      <diagonal/>
    </border>
    <border>
      <left style="thin">
        <color rgb="FF7F7F7F"/>
      </left>
      <right/>
      <top style="thick">
        <color theme="9" tint="-0.249977111117893"/>
      </top>
      <bottom style="thick">
        <color theme="9" tint="-0.249977111117893"/>
      </bottom>
      <diagonal/>
    </border>
    <border>
      <left style="thin">
        <color indexed="64"/>
      </left>
      <right style="thin">
        <color indexed="64"/>
      </right>
      <top style="thick">
        <color theme="9" tint="-0.249977111117893"/>
      </top>
      <bottom style="thick">
        <color theme="9" tint="-0.249977111117893"/>
      </bottom>
      <diagonal/>
    </border>
    <border>
      <left/>
      <right style="thick">
        <color theme="9" tint="-0.249977111117893"/>
      </right>
      <top style="thick">
        <color theme="9" tint="-0.249977111117893"/>
      </top>
      <bottom style="thick">
        <color theme="9" tint="-0.249977111117893"/>
      </bottom>
      <diagonal/>
    </border>
    <border>
      <left style="thick">
        <color theme="9" tint="-0.249977111117893"/>
      </left>
      <right/>
      <top style="thick">
        <color theme="9" tint="-0.249977111117893"/>
      </top>
      <bottom style="thick">
        <color theme="9" tint="-0.249977111117893"/>
      </bottom>
      <diagonal/>
    </border>
    <border>
      <left/>
      <right/>
      <top style="thick">
        <color theme="9" tint="-0.249977111117893"/>
      </top>
      <bottom style="thick">
        <color theme="9" tint="-0.249977111117893"/>
      </bottom>
      <diagonal/>
    </border>
    <border>
      <left style="thick">
        <color theme="9" tint="-0.249977111117893"/>
      </left>
      <right/>
      <top style="thick">
        <color theme="9" tint="-0.249977111117893"/>
      </top>
      <bottom/>
      <diagonal/>
    </border>
    <border>
      <left/>
      <right/>
      <top style="thick">
        <color theme="9" tint="-0.249977111117893"/>
      </top>
      <bottom/>
      <diagonal/>
    </border>
    <border>
      <left/>
      <right style="thin">
        <color rgb="FF7F7F7F"/>
      </right>
      <top style="thick">
        <color theme="9" tint="-0.249977111117893"/>
      </top>
      <bottom/>
      <diagonal/>
    </border>
    <border>
      <left style="thin">
        <color rgb="FF7F7F7F"/>
      </left>
      <right style="thick">
        <color theme="9" tint="-0.249977111117893"/>
      </right>
      <top style="thick">
        <color theme="9" tint="-0.249977111117893"/>
      </top>
      <bottom style="thin">
        <color rgb="FF7F7F7F"/>
      </bottom>
      <diagonal/>
    </border>
    <border>
      <left style="thick">
        <color theme="9" tint="-0.249977111117893"/>
      </left>
      <right/>
      <top/>
      <bottom style="thick">
        <color theme="9" tint="-0.249977111117893"/>
      </bottom>
      <diagonal/>
    </border>
    <border>
      <left/>
      <right/>
      <top/>
      <bottom style="thick">
        <color theme="9" tint="-0.249977111117893"/>
      </bottom>
      <diagonal/>
    </border>
    <border>
      <left/>
      <right style="thin">
        <color rgb="FF7F7F7F"/>
      </right>
      <top/>
      <bottom style="thick">
        <color theme="9" tint="-0.249977111117893"/>
      </bottom>
      <diagonal/>
    </border>
    <border>
      <left style="thin">
        <color rgb="FF7F7F7F"/>
      </left>
      <right style="thick">
        <color theme="9" tint="-0.249977111117893"/>
      </right>
      <top style="thin">
        <color rgb="FF7F7F7F"/>
      </top>
      <bottom style="thick">
        <color theme="9" tint="-0.249977111117893"/>
      </bottom>
      <diagonal/>
    </border>
    <border>
      <left style="thick">
        <color theme="9" tint="-0.249977111117893"/>
      </left>
      <right style="thin">
        <color rgb="FFB2B2B2"/>
      </right>
      <top style="thick">
        <color theme="9" tint="-0.249977111117893"/>
      </top>
      <bottom style="thin">
        <color rgb="FFB2B2B2"/>
      </bottom>
      <diagonal/>
    </border>
    <border>
      <left style="thin">
        <color rgb="FFB2B2B2"/>
      </left>
      <right style="thick">
        <color theme="9" tint="-0.249977111117893"/>
      </right>
      <top style="thick">
        <color theme="9" tint="-0.249977111117893"/>
      </top>
      <bottom style="thin">
        <color rgb="FFB2B2B2"/>
      </bottom>
      <diagonal/>
    </border>
    <border>
      <left style="thick">
        <color theme="9" tint="-0.249977111117893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B2B2B2"/>
      </left>
      <right style="thick">
        <color theme="9" tint="-0.249977111117893"/>
      </right>
      <top style="thin">
        <color rgb="FFB2B2B2"/>
      </top>
      <bottom style="thin">
        <color rgb="FFB2B2B2"/>
      </bottom>
      <diagonal/>
    </border>
    <border>
      <left style="thick">
        <color theme="9" tint="-0.249977111117893"/>
      </left>
      <right style="thin">
        <color rgb="FFB2B2B2"/>
      </right>
      <top style="thin">
        <color rgb="FFB2B2B2"/>
      </top>
      <bottom style="thick">
        <color theme="9" tint="-0.249977111117893"/>
      </bottom>
      <diagonal/>
    </border>
    <border>
      <left style="thin">
        <color rgb="FFB2B2B2"/>
      </left>
      <right style="thick">
        <color theme="9" tint="-0.249977111117893"/>
      </right>
      <top style="thin">
        <color rgb="FFB2B2B2"/>
      </top>
      <bottom style="thick">
        <color theme="9" tint="-0.249977111117893"/>
      </bottom>
      <diagonal/>
    </border>
    <border>
      <left style="thin">
        <color theme="9" tint="-0.499984740745262"/>
      </left>
      <right style="thin">
        <color theme="9" tint="-0.499984740745262"/>
      </right>
      <top style="thin">
        <color theme="9" tint="-0.499984740745262"/>
      </top>
      <bottom style="thin">
        <color theme="9" tint="-0.499984740745262"/>
      </bottom>
      <diagonal/>
    </border>
    <border>
      <left style="medium">
        <color theme="9" tint="-0.249977111117893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theme="9" tint="-0.249977111117893"/>
      </right>
      <top/>
      <bottom style="thin">
        <color rgb="FF000000"/>
      </bottom>
      <diagonal/>
    </border>
    <border>
      <left style="thin">
        <color theme="9" tint="-0.499984740745262"/>
      </left>
      <right/>
      <top style="thin">
        <color theme="9" tint="-0.499984740745262"/>
      </top>
      <bottom style="thin">
        <color theme="9" tint="-0.499984740745262"/>
      </bottom>
      <diagonal/>
    </border>
    <border>
      <left/>
      <right/>
      <top style="thin">
        <color theme="9" tint="-0.499984740745262"/>
      </top>
      <bottom style="thin">
        <color theme="9" tint="-0.499984740745262"/>
      </bottom>
      <diagonal/>
    </border>
    <border>
      <left style="thin">
        <color rgb="FF000000"/>
      </left>
      <right/>
      <top style="thin">
        <color theme="9" tint="-0.499984740745262"/>
      </top>
      <bottom style="thin">
        <color theme="9" tint="-0.499984740745262"/>
      </bottom>
      <diagonal/>
    </border>
    <border>
      <left/>
      <right style="thin">
        <color theme="9" tint="-0.499984740745262"/>
      </right>
      <top style="thin">
        <color theme="9" tint="-0.499984740745262"/>
      </top>
      <bottom style="thin">
        <color theme="9" tint="-0.499984740745262"/>
      </bottom>
      <diagonal/>
    </border>
    <border>
      <left style="thin">
        <color rgb="FFB2B2B2"/>
      </left>
      <right/>
      <top/>
      <bottom/>
      <diagonal/>
    </border>
  </borders>
  <cellStyleXfs count="6">
    <xf numFmtId="0" fontId="0" fillId="0" borderId="0"/>
    <xf numFmtId="0" fontId="2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4" borderId="4" applyNumberFormat="0" applyAlignment="0" applyProtection="0">
      <alignment vertical="center"/>
    </xf>
    <xf numFmtId="0" fontId="5" fillId="4" borderId="3" applyNumberFormat="0" applyAlignment="0" applyProtection="0">
      <alignment vertical="center"/>
    </xf>
    <xf numFmtId="0" fontId="1" fillId="5" borderId="5" applyNumberFormat="0" applyFont="0" applyAlignment="0" applyProtection="0">
      <alignment vertical="center"/>
    </xf>
  </cellStyleXfs>
  <cellXfs count="121">
    <xf numFmtId="0" fontId="0" fillId="0" borderId="0" xfId="0"/>
    <xf numFmtId="0" fontId="0" fillId="0" borderId="2" xfId="0" applyBorder="1"/>
    <xf numFmtId="0" fontId="0" fillId="0" borderId="6" xfId="0" applyBorder="1"/>
    <xf numFmtId="176" fontId="0" fillId="5" borderId="7" xfId="5" applyNumberFormat="1" applyFont="1" applyBorder="1" applyAlignment="1"/>
    <xf numFmtId="10" fontId="0" fillId="0" borderId="0" xfId="0" applyNumberFormat="1"/>
    <xf numFmtId="0" fontId="0" fillId="0" borderId="1" xfId="0" applyBorder="1"/>
    <xf numFmtId="177" fontId="4" fillId="4" borderId="4" xfId="3" applyNumberFormat="1" applyAlignment="1">
      <alignment horizontal="center"/>
    </xf>
    <xf numFmtId="177" fontId="4" fillId="4" borderId="18" xfId="3" applyNumberFormat="1" applyBorder="1" applyAlignment="1">
      <alignment horizontal="center"/>
    </xf>
    <xf numFmtId="177" fontId="4" fillId="4" borderId="20" xfId="3" applyNumberFormat="1" applyBorder="1" applyAlignment="1">
      <alignment horizontal="center"/>
    </xf>
    <xf numFmtId="177" fontId="4" fillId="4" borderId="21" xfId="3" applyNumberFormat="1" applyBorder="1" applyAlignment="1">
      <alignment horizontal="center"/>
    </xf>
    <xf numFmtId="177" fontId="4" fillId="4" borderId="22" xfId="3" applyNumberFormat="1" applyBorder="1" applyAlignment="1">
      <alignment horizontal="center"/>
    </xf>
    <xf numFmtId="0" fontId="2" fillId="2" borderId="15" xfId="1" applyBorder="1" applyAlignment="1">
      <alignment horizontal="center"/>
    </xf>
    <xf numFmtId="0" fontId="5" fillId="4" borderId="8" xfId="4" applyBorder="1" applyAlignment="1"/>
    <xf numFmtId="0" fontId="5" fillId="4" borderId="9" xfId="4" applyBorder="1" applyAlignment="1"/>
    <xf numFmtId="176" fontId="5" fillId="4" borderId="10" xfId="4" applyNumberFormat="1" applyBorder="1" applyAlignment="1"/>
    <xf numFmtId="0" fontId="0" fillId="0" borderId="0" xfId="0" applyAlignment="1">
      <alignment horizontal="center" vertical="center"/>
    </xf>
    <xf numFmtId="0" fontId="0" fillId="5" borderId="5" xfId="5" applyFont="1" applyAlignment="1"/>
    <xf numFmtId="176" fontId="5" fillId="4" borderId="14" xfId="4" applyNumberFormat="1" applyBorder="1" applyAlignment="1"/>
    <xf numFmtId="0" fontId="5" fillId="4" borderId="8" xfId="4" applyBorder="1" applyAlignment="1">
      <alignment horizontal="center" vertical="center"/>
    </xf>
    <xf numFmtId="0" fontId="7" fillId="5" borderId="27" xfId="5" applyFont="1" applyBorder="1" applyAlignment="1"/>
    <xf numFmtId="176" fontId="7" fillId="5" borderId="7" xfId="5" applyNumberFormat="1" applyFont="1" applyBorder="1" applyAlignment="1"/>
    <xf numFmtId="0" fontId="8" fillId="5" borderId="27" xfId="5" applyFont="1" applyBorder="1" applyAlignment="1"/>
    <xf numFmtId="176" fontId="8" fillId="5" borderId="7" xfId="5" applyNumberFormat="1" applyFont="1" applyBorder="1" applyAlignment="1"/>
    <xf numFmtId="0" fontId="8" fillId="5" borderId="28" xfId="5" applyFont="1" applyBorder="1" applyAlignment="1"/>
    <xf numFmtId="176" fontId="8" fillId="5" borderId="13" xfId="5" applyNumberFormat="1" applyFont="1" applyBorder="1" applyAlignment="1"/>
    <xf numFmtId="0" fontId="3" fillId="3" borderId="29" xfId="2" applyBorder="1" applyAlignment="1">
      <alignment horizontal="center"/>
    </xf>
    <xf numFmtId="176" fontId="0" fillId="5" borderId="5" xfId="5" applyNumberFormat="1" applyFont="1" applyAlignment="1"/>
    <xf numFmtId="10" fontId="10" fillId="0" borderId="0" xfId="0" applyNumberFormat="1" applyFont="1"/>
    <xf numFmtId="0" fontId="10" fillId="0" borderId="0" xfId="0" applyFont="1"/>
    <xf numFmtId="176" fontId="0" fillId="0" borderId="0" xfId="0" applyNumberFormat="1"/>
    <xf numFmtId="0" fontId="11" fillId="0" borderId="0" xfId="0" applyFont="1"/>
    <xf numFmtId="178" fontId="11" fillId="0" borderId="0" xfId="0" applyNumberFormat="1" applyFont="1"/>
    <xf numFmtId="10" fontId="11" fillId="0" borderId="0" xfId="0" applyNumberFormat="1" applyFont="1"/>
    <xf numFmtId="176" fontId="10" fillId="0" borderId="0" xfId="0" applyNumberFormat="1" applyFont="1"/>
    <xf numFmtId="0" fontId="13" fillId="0" borderId="0" xfId="0" applyFont="1"/>
    <xf numFmtId="176" fontId="11" fillId="0" borderId="0" xfId="0" applyNumberFormat="1" applyFont="1"/>
    <xf numFmtId="0" fontId="4" fillId="4" borderId="31" xfId="3" applyBorder="1" applyAlignment="1">
      <alignment horizontal="center"/>
    </xf>
    <xf numFmtId="0" fontId="4" fillId="4" borderId="32" xfId="3" applyBorder="1" applyAlignment="1">
      <alignment horizontal="center"/>
    </xf>
    <xf numFmtId="0" fontId="4" fillId="4" borderId="33" xfId="3" applyBorder="1" applyAlignment="1">
      <alignment horizontal="center"/>
    </xf>
    <xf numFmtId="176" fontId="0" fillId="5" borderId="27" xfId="5" applyNumberFormat="1" applyFont="1" applyBorder="1" applyAlignment="1">
      <alignment horizontal="right"/>
    </xf>
    <xf numFmtId="176" fontId="0" fillId="5" borderId="28" xfId="5" applyNumberFormat="1" applyFont="1" applyBorder="1" applyAlignment="1">
      <alignment horizontal="right"/>
    </xf>
    <xf numFmtId="176" fontId="0" fillId="5" borderId="34" xfId="5" applyNumberFormat="1" applyFont="1" applyBorder="1" applyAlignment="1">
      <alignment horizontal="right"/>
    </xf>
    <xf numFmtId="176" fontId="0" fillId="5" borderId="35" xfId="5" applyNumberFormat="1" applyFont="1" applyBorder="1" applyAlignment="1">
      <alignment horizontal="right"/>
    </xf>
    <xf numFmtId="177" fontId="3" fillId="3" borderId="30" xfId="2" applyNumberFormat="1" applyBorder="1" applyAlignment="1"/>
    <xf numFmtId="176" fontId="0" fillId="5" borderId="36" xfId="5" applyNumberFormat="1" applyFont="1" applyBorder="1" applyAlignment="1">
      <alignment horizontal="right"/>
    </xf>
    <xf numFmtId="176" fontId="0" fillId="5" borderId="37" xfId="5" applyNumberFormat="1" applyFont="1" applyBorder="1" applyAlignment="1">
      <alignment horizontal="right"/>
    </xf>
    <xf numFmtId="177" fontId="3" fillId="3" borderId="39" xfId="2" applyNumberFormat="1" applyBorder="1" applyAlignment="1"/>
    <xf numFmtId="177" fontId="3" fillId="3" borderId="40" xfId="2" applyNumberFormat="1" applyBorder="1" applyAlignment="1"/>
    <xf numFmtId="177" fontId="3" fillId="3" borderId="43" xfId="2" applyNumberFormat="1" applyBorder="1" applyAlignment="1"/>
    <xf numFmtId="176" fontId="5" fillId="4" borderId="44" xfId="4" applyNumberFormat="1" applyBorder="1" applyAlignment="1">
      <alignment horizontal="right"/>
    </xf>
    <xf numFmtId="0" fontId="0" fillId="6" borderId="0" xfId="0" applyFill="1"/>
    <xf numFmtId="0" fontId="9" fillId="6" borderId="0" xfId="0" applyFont="1" applyFill="1"/>
    <xf numFmtId="0" fontId="12" fillId="6" borderId="0" xfId="0" applyFont="1" applyFill="1" applyAlignment="1">
      <alignment horizontal="center" vertical="center"/>
    </xf>
    <xf numFmtId="6" fontId="0" fillId="0" borderId="0" xfId="0" applyNumberFormat="1"/>
    <xf numFmtId="6" fontId="11" fillId="0" borderId="0" xfId="0" applyNumberFormat="1" applyFont="1"/>
    <xf numFmtId="0" fontId="2" fillId="2" borderId="55" xfId="1" applyBorder="1" applyAlignment="1"/>
    <xf numFmtId="9" fontId="11" fillId="5" borderId="56" xfId="5" applyNumberFormat="1" applyFont="1" applyBorder="1" applyAlignment="1"/>
    <xf numFmtId="0" fontId="2" fillId="2" borderId="57" xfId="1" applyBorder="1" applyAlignment="1"/>
    <xf numFmtId="178" fontId="0" fillId="5" borderId="58" xfId="5" applyNumberFormat="1" applyFont="1" applyBorder="1" applyAlignment="1"/>
    <xf numFmtId="0" fontId="2" fillId="2" borderId="59" xfId="1" applyBorder="1" applyAlignment="1"/>
    <xf numFmtId="0" fontId="0" fillId="5" borderId="60" xfId="5" applyFont="1" applyBorder="1" applyAlignment="1"/>
    <xf numFmtId="0" fontId="3" fillId="3" borderId="0" xfId="2" applyAlignment="1"/>
    <xf numFmtId="0" fontId="14" fillId="3" borderId="0" xfId="2" applyFont="1" applyAlignment="1">
      <alignment horizontal="center" vertical="center"/>
    </xf>
    <xf numFmtId="0" fontId="3" fillId="3" borderId="0" xfId="2" applyAlignment="1">
      <alignment vertical="center"/>
    </xf>
    <xf numFmtId="179" fontId="15" fillId="3" borderId="0" xfId="2" applyNumberFormat="1" applyFont="1" applyAlignment="1">
      <alignment vertical="center"/>
    </xf>
    <xf numFmtId="0" fontId="3" fillId="3" borderId="41" xfId="2" applyBorder="1" applyAlignment="1">
      <alignment horizontal="center"/>
    </xf>
    <xf numFmtId="0" fontId="3" fillId="3" borderId="42" xfId="2" applyBorder="1" applyAlignment="1">
      <alignment horizontal="center"/>
    </xf>
    <xf numFmtId="0" fontId="5" fillId="4" borderId="41" xfId="4" applyBorder="1" applyAlignment="1">
      <alignment horizontal="center"/>
    </xf>
    <xf numFmtId="0" fontId="5" fillId="4" borderId="42" xfId="4" applyBorder="1" applyAlignment="1">
      <alignment horizontal="center"/>
    </xf>
    <xf numFmtId="0" fontId="4" fillId="4" borderId="19" xfId="3" applyBorder="1" applyAlignment="1">
      <alignment horizontal="center" vertical="center"/>
    </xf>
    <xf numFmtId="0" fontId="4" fillId="4" borderId="16" xfId="3" applyBorder="1" applyAlignment="1">
      <alignment horizontal="center" vertical="center"/>
    </xf>
    <xf numFmtId="0" fontId="4" fillId="4" borderId="17" xfId="3" applyBorder="1" applyAlignment="1">
      <alignment horizontal="center" vertical="center"/>
    </xf>
    <xf numFmtId="0" fontId="4" fillId="4" borderId="4" xfId="3" applyAlignment="1">
      <alignment horizontal="center" vertical="center" wrapText="1"/>
    </xf>
    <xf numFmtId="0" fontId="4" fillId="4" borderId="4" xfId="3" applyAlignment="1">
      <alignment horizontal="center" vertical="center"/>
    </xf>
    <xf numFmtId="0" fontId="4" fillId="4" borderId="38" xfId="3" applyBorder="1" applyAlignment="1">
      <alignment horizontal="center" vertical="center"/>
    </xf>
    <xf numFmtId="0" fontId="4" fillId="4" borderId="18" xfId="3" applyBorder="1" applyAlignment="1">
      <alignment horizontal="center" vertical="center"/>
    </xf>
    <xf numFmtId="0" fontId="2" fillId="2" borderId="47" xfId="1" applyBorder="1" applyAlignment="1">
      <alignment horizontal="center" vertical="center"/>
    </xf>
    <xf numFmtId="0" fontId="2" fillId="2" borderId="48" xfId="1" applyBorder="1" applyAlignment="1">
      <alignment horizontal="center" vertical="center"/>
    </xf>
    <xf numFmtId="0" fontId="2" fillId="2" borderId="51" xfId="1" applyBorder="1" applyAlignment="1">
      <alignment horizontal="center" vertical="center"/>
    </xf>
    <xf numFmtId="0" fontId="2" fillId="2" borderId="52" xfId="1" applyBorder="1" applyAlignment="1">
      <alignment horizontal="center" vertical="center"/>
    </xf>
    <xf numFmtId="0" fontId="5" fillId="4" borderId="45" xfId="4" applyBorder="1" applyAlignment="1">
      <alignment horizontal="center"/>
    </xf>
    <xf numFmtId="0" fontId="5" fillId="4" borderId="46" xfId="4" applyBorder="1" applyAlignment="1">
      <alignment horizontal="center"/>
    </xf>
    <xf numFmtId="176" fontId="5" fillId="4" borderId="50" xfId="4" applyNumberFormat="1" applyBorder="1" applyAlignment="1">
      <alignment horizontal="right" vertical="center"/>
    </xf>
    <xf numFmtId="176" fontId="5" fillId="4" borderId="54" xfId="4" applyNumberFormat="1" applyBorder="1" applyAlignment="1">
      <alignment horizontal="right" vertical="center"/>
    </xf>
    <xf numFmtId="177" fontId="2" fillId="2" borderId="49" xfId="1" applyNumberFormat="1" applyBorder="1" applyAlignment="1">
      <alignment horizontal="center" vertical="center"/>
    </xf>
    <xf numFmtId="177" fontId="2" fillId="2" borderId="53" xfId="1" applyNumberFormat="1" applyBorder="1" applyAlignment="1">
      <alignment horizontal="center" vertical="center"/>
    </xf>
    <xf numFmtId="0" fontId="5" fillId="4" borderId="41" xfId="4" applyBorder="1" applyAlignment="1">
      <alignment horizontal="center" vertical="center"/>
    </xf>
    <xf numFmtId="0" fontId="5" fillId="4" borderId="42" xfId="4" applyBorder="1" applyAlignment="1">
      <alignment horizontal="center" vertical="center"/>
    </xf>
    <xf numFmtId="0" fontId="3" fillId="3" borderId="0" xfId="2" applyAlignment="1">
      <alignment horizontal="left" vertical="center"/>
    </xf>
    <xf numFmtId="0" fontId="2" fillId="2" borderId="11" xfId="1" applyBorder="1" applyAlignment="1">
      <alignment horizontal="center"/>
    </xf>
    <xf numFmtId="0" fontId="2" fillId="2" borderId="23" xfId="1" applyBorder="1" applyAlignment="1">
      <alignment horizontal="center"/>
    </xf>
    <xf numFmtId="0" fontId="2" fillId="2" borderId="15" xfId="1" applyBorder="1" applyAlignment="1">
      <alignment horizontal="center"/>
    </xf>
    <xf numFmtId="0" fontId="3" fillId="3" borderId="24" xfId="2" applyBorder="1" applyAlignment="1">
      <alignment horizontal="center" vertical="center" wrapText="1"/>
    </xf>
    <xf numFmtId="0" fontId="3" fillId="3" borderId="25" xfId="2" applyBorder="1" applyAlignment="1">
      <alignment horizontal="center" vertical="center"/>
    </xf>
    <xf numFmtId="0" fontId="3" fillId="3" borderId="26" xfId="2" applyBorder="1" applyAlignment="1">
      <alignment horizontal="center" vertical="center"/>
    </xf>
    <xf numFmtId="0" fontId="3" fillId="3" borderId="24" xfId="2" applyBorder="1" applyAlignment="1">
      <alignment horizontal="center" vertical="center"/>
    </xf>
    <xf numFmtId="0" fontId="5" fillId="4" borderId="11" xfId="4" applyBorder="1" applyAlignment="1">
      <alignment horizontal="center"/>
    </xf>
    <xf numFmtId="0" fontId="5" fillId="4" borderId="12" xfId="4" applyBorder="1" applyAlignment="1">
      <alignment horizontal="center"/>
    </xf>
    <xf numFmtId="0" fontId="12" fillId="6" borderId="0" xfId="0" applyFont="1" applyFill="1" applyAlignment="1">
      <alignment horizontal="right"/>
    </xf>
    <xf numFmtId="0" fontId="0" fillId="6" borderId="0" xfId="0" applyFill="1" applyAlignment="1">
      <alignment horizontal="right"/>
    </xf>
    <xf numFmtId="0" fontId="16" fillId="2" borderId="0" xfId="1" applyFont="1" applyAlignment="1">
      <alignment horizontal="right"/>
    </xf>
    <xf numFmtId="0" fontId="17" fillId="2" borderId="0" xfId="1" applyFont="1" applyAlignment="1">
      <alignment horizontal="right"/>
    </xf>
    <xf numFmtId="176" fontId="17" fillId="2" borderId="0" xfId="1" applyNumberFormat="1" applyFont="1" applyAlignment="1"/>
    <xf numFmtId="0" fontId="17" fillId="2" borderId="0" xfId="1" applyFont="1" applyAlignment="1"/>
    <xf numFmtId="0" fontId="17" fillId="2" borderId="0" xfId="1" applyFont="1" applyAlignment="1">
      <alignment horizontal="center"/>
    </xf>
    <xf numFmtId="10" fontId="17" fillId="2" borderId="0" xfId="1" applyNumberFormat="1" applyFont="1" applyAlignment="1"/>
    <xf numFmtId="176" fontId="0" fillId="5" borderId="5" xfId="5" applyNumberFormat="1" applyFont="1" applyAlignment="1">
      <alignment horizontal="right"/>
    </xf>
    <xf numFmtId="0" fontId="3" fillId="3" borderId="62" xfId="2" applyBorder="1" applyAlignment="1"/>
    <xf numFmtId="0" fontId="3" fillId="3" borderId="2" xfId="2" applyBorder="1" applyAlignment="1">
      <alignment horizontal="center"/>
    </xf>
    <xf numFmtId="0" fontId="3" fillId="3" borderId="63" xfId="2" applyBorder="1" applyAlignment="1">
      <alignment horizontal="center"/>
    </xf>
    <xf numFmtId="0" fontId="3" fillId="3" borderId="64" xfId="2" applyBorder="1" applyAlignment="1">
      <alignment horizontal="center"/>
    </xf>
    <xf numFmtId="0" fontId="3" fillId="3" borderId="65" xfId="2" applyBorder="1" applyAlignment="1"/>
    <xf numFmtId="0" fontId="3" fillId="3" borderId="66" xfId="2" applyBorder="1" applyAlignment="1">
      <alignment horizontal="center"/>
    </xf>
    <xf numFmtId="0" fontId="2" fillId="2" borderId="67" xfId="1" applyBorder="1" applyAlignment="1">
      <alignment horizontal="center"/>
    </xf>
    <xf numFmtId="0" fontId="2" fillId="2" borderId="68" xfId="1" applyBorder="1" applyAlignment="1">
      <alignment horizontal="center"/>
    </xf>
    <xf numFmtId="0" fontId="2" fillId="2" borderId="69" xfId="1" applyBorder="1" applyAlignment="1">
      <alignment horizontal="center"/>
    </xf>
    <xf numFmtId="0" fontId="2" fillId="2" borderId="70" xfId="1" applyBorder="1" applyAlignment="1">
      <alignment horizontal="center"/>
    </xf>
    <xf numFmtId="0" fontId="0" fillId="5" borderId="71" xfId="5" applyFont="1" applyBorder="1" applyAlignment="1">
      <alignment horizontal="center"/>
    </xf>
    <xf numFmtId="0" fontId="0" fillId="5" borderId="0" xfId="5" applyFont="1" applyBorder="1" applyAlignment="1">
      <alignment horizontal="center"/>
    </xf>
    <xf numFmtId="0" fontId="18" fillId="4" borderId="61" xfId="4" applyFont="1" applyBorder="1" applyAlignment="1">
      <alignment horizontal="center"/>
    </xf>
    <xf numFmtId="0" fontId="0" fillId="5" borderId="61" xfId="5" applyFont="1" applyBorder="1" applyAlignment="1">
      <alignment horizontal="center"/>
    </xf>
  </cellXfs>
  <cellStyles count="6">
    <cellStyle name="계산" xfId="4" builtinId="22"/>
    <cellStyle name="메모" xfId="5" builtinId="10"/>
    <cellStyle name="보통" xfId="2" builtinId="28"/>
    <cellStyle name="좋음" xfId="1" builtinId="26"/>
    <cellStyle name="출력" xfId="3" builtinId="21"/>
    <cellStyle name="표준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150703340765789"/>
          <c:y val="2.3042675629063394E-2"/>
          <c:w val="0.63444809210760877"/>
          <c:h val="0.95391464874187326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gradFill>
                <a:gsLst>
                  <a:gs pos="100000">
                    <a:schemeClr val="accent1">
                      <a:lumMod val="60000"/>
                      <a:lumOff val="40000"/>
                    </a:schemeClr>
                  </a:gs>
                  <a:gs pos="0">
                    <a:schemeClr val="accent1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17B1-40ED-B706-E51D0B1003D8}"/>
              </c:ext>
            </c:extLst>
          </c:dPt>
          <c:dPt>
            <c:idx val="1"/>
            <c:bubble3D val="0"/>
            <c:spPr>
              <a:gradFill>
                <a:gsLst>
                  <a:gs pos="100000">
                    <a:schemeClr val="accent2">
                      <a:lumMod val="60000"/>
                      <a:lumOff val="40000"/>
                    </a:schemeClr>
                  </a:gs>
                  <a:gs pos="0">
                    <a:schemeClr val="accent2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17B1-40ED-B706-E51D0B1003D8}"/>
              </c:ext>
            </c:extLst>
          </c:dPt>
          <c:dPt>
            <c:idx val="2"/>
            <c:bubble3D val="0"/>
            <c:spPr>
              <a:gradFill>
                <a:gsLst>
                  <a:gs pos="100000">
                    <a:schemeClr val="accent3">
                      <a:lumMod val="60000"/>
                      <a:lumOff val="40000"/>
                    </a:schemeClr>
                  </a:gs>
                  <a:gs pos="0">
                    <a:schemeClr val="accent3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17B1-40ED-B706-E51D0B1003D8}"/>
              </c:ext>
            </c:extLst>
          </c:dPt>
          <c:dPt>
            <c:idx val="3"/>
            <c:bubble3D val="0"/>
            <c:spPr>
              <a:gradFill>
                <a:gsLst>
                  <a:gs pos="100000">
                    <a:schemeClr val="accent4">
                      <a:lumMod val="60000"/>
                      <a:lumOff val="40000"/>
                    </a:schemeClr>
                  </a:gs>
                  <a:gs pos="0">
                    <a:schemeClr val="accent4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17B1-40ED-B706-E51D0B1003D8}"/>
              </c:ext>
            </c:extLst>
          </c:dPt>
          <c:dPt>
            <c:idx val="4"/>
            <c:bubble3D val="0"/>
            <c:spPr>
              <a:gradFill>
                <a:gsLst>
                  <a:gs pos="100000">
                    <a:schemeClr val="accent5">
                      <a:lumMod val="60000"/>
                      <a:lumOff val="40000"/>
                    </a:schemeClr>
                  </a:gs>
                  <a:gs pos="0">
                    <a:schemeClr val="accent5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17B1-40ED-B706-E51D0B1003D8}"/>
              </c:ext>
            </c:extLst>
          </c:dPt>
          <c:dPt>
            <c:idx val="5"/>
            <c:bubble3D val="0"/>
            <c:spPr>
              <a:gradFill>
                <a:gsLst>
                  <a:gs pos="100000">
                    <a:schemeClr val="accent6">
                      <a:lumMod val="60000"/>
                      <a:lumOff val="40000"/>
                    </a:schemeClr>
                  </a:gs>
                  <a:gs pos="0">
                    <a:schemeClr val="accent6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17B1-40ED-B706-E51D0B1003D8}"/>
              </c:ext>
            </c:extLst>
          </c:dPt>
          <c:dPt>
            <c:idx val="6"/>
            <c:bubble3D val="0"/>
            <c:spPr>
              <a:gradFill>
                <a:gsLst>
                  <a:gs pos="100000">
                    <a:schemeClr val="accent1">
                      <a:lumMod val="60000"/>
                      <a:lumMod val="60000"/>
                      <a:lumOff val="40000"/>
                    </a:schemeClr>
                  </a:gs>
                  <a:gs pos="0">
                    <a:schemeClr val="accent1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17B1-40ED-B706-E51D0B1003D8}"/>
              </c:ext>
            </c:extLst>
          </c:dPt>
          <c:dPt>
            <c:idx val="7"/>
            <c:bubble3D val="0"/>
            <c:spPr>
              <a:gradFill>
                <a:gsLst>
                  <a:gs pos="100000">
                    <a:schemeClr val="accent2">
                      <a:lumMod val="60000"/>
                      <a:lumMod val="60000"/>
                      <a:lumOff val="40000"/>
                    </a:schemeClr>
                  </a:gs>
                  <a:gs pos="0">
                    <a:schemeClr val="accent2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17B1-40ED-B706-E51D0B1003D8}"/>
              </c:ext>
            </c:extLst>
          </c:dPt>
          <c:dPt>
            <c:idx val="8"/>
            <c:bubble3D val="0"/>
            <c:spPr>
              <a:gradFill>
                <a:gsLst>
                  <a:gs pos="100000">
                    <a:schemeClr val="accent3">
                      <a:lumMod val="60000"/>
                      <a:lumMod val="60000"/>
                      <a:lumOff val="40000"/>
                    </a:schemeClr>
                  </a:gs>
                  <a:gs pos="0">
                    <a:schemeClr val="accent3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A-17B1-40ED-B706-E51D0B1003D8}"/>
              </c:ext>
            </c:extLst>
          </c:dPt>
          <c:dPt>
            <c:idx val="9"/>
            <c:bubble3D val="0"/>
            <c:spPr>
              <a:gradFill>
                <a:gsLst>
                  <a:gs pos="100000">
                    <a:schemeClr val="accent4">
                      <a:lumMod val="60000"/>
                      <a:lumMod val="60000"/>
                      <a:lumOff val="40000"/>
                    </a:schemeClr>
                  </a:gs>
                  <a:gs pos="0">
                    <a:schemeClr val="accent4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757C-4F77-A721-800C76009657}"/>
              </c:ext>
            </c:extLst>
          </c:dPt>
          <c:dPt>
            <c:idx val="10"/>
            <c:bubble3D val="0"/>
            <c:spPr>
              <a:gradFill>
                <a:gsLst>
                  <a:gs pos="100000">
                    <a:schemeClr val="accent5">
                      <a:lumMod val="60000"/>
                      <a:lumMod val="60000"/>
                      <a:lumOff val="40000"/>
                    </a:schemeClr>
                  </a:gs>
                  <a:gs pos="0">
                    <a:schemeClr val="accent5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757C-4F77-A721-800C76009657}"/>
              </c:ext>
            </c:extLst>
          </c:dPt>
          <c:dPt>
            <c:idx val="11"/>
            <c:bubble3D val="0"/>
            <c:spPr>
              <a:gradFill>
                <a:gsLst>
                  <a:gs pos="100000">
                    <a:schemeClr val="accent6">
                      <a:lumMod val="60000"/>
                      <a:lumMod val="60000"/>
                      <a:lumOff val="40000"/>
                    </a:schemeClr>
                  </a:gs>
                  <a:gs pos="0">
                    <a:schemeClr val="accent6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757C-4F77-A721-800C76009657}"/>
              </c:ext>
            </c:extLst>
          </c:dPt>
          <c:dLbls>
            <c:dLbl>
              <c:idx val="0"/>
              <c:layout>
                <c:manualLayout>
                  <c:x val="6.3467144976782838E-3"/>
                  <c:y val="7.7997890036458836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ko-KR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0404040404040407E-2"/>
                      <c:h val="6.398540311651775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2-17B1-40ED-B706-E51D0B1003D8}"/>
                </c:ext>
              </c:extLst>
            </c:dLbl>
            <c:dLbl>
              <c:idx val="1"/>
              <c:layout>
                <c:manualLayout>
                  <c:x val="7.1576476137974812E-2"/>
                  <c:y val="-3.936239910376032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7B1-40ED-B706-E51D0B1003D8}"/>
                </c:ext>
              </c:extLst>
            </c:dLbl>
            <c:dLbl>
              <c:idx val="2"/>
              <c:layout>
                <c:manualLayout>
                  <c:x val="3.2516969861525927E-2"/>
                  <c:y val="1.198664481488665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7B1-40ED-B706-E51D0B1003D8}"/>
                </c:ext>
              </c:extLst>
            </c:dLbl>
            <c:dLbl>
              <c:idx val="3"/>
              <c:layout>
                <c:manualLayout>
                  <c:x val="7.7231725344666525E-4"/>
                  <c:y val="3.167815336624280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7B1-40ED-B706-E51D0B1003D8}"/>
                </c:ext>
              </c:extLst>
            </c:dLbl>
            <c:dLbl>
              <c:idx val="4"/>
              <c:layout>
                <c:manualLayout>
                  <c:x val="-2.9416730432206946E-2"/>
                  <c:y val="2.207560900620585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7B1-40ED-B706-E51D0B1003D8}"/>
                </c:ext>
              </c:extLst>
            </c:dLbl>
            <c:dLbl>
              <c:idx val="5"/>
              <c:layout>
                <c:manualLayout>
                  <c:x val="-6.4482127821796673E-2"/>
                  <c:y val="1.651980053652981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7B1-40ED-B706-E51D0B1003D8}"/>
                </c:ext>
              </c:extLst>
            </c:dLbl>
            <c:dLbl>
              <c:idx val="6"/>
              <c:layout>
                <c:manualLayout>
                  <c:x val="-2.396997397268914E-2"/>
                  <c:y val="-0.32155479810636356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ko-KR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6255605196685843E-2"/>
                      <c:h val="6.686443500523235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8-17B1-40ED-B706-E51D0B1003D8}"/>
                </c:ext>
              </c:extLst>
            </c:dLbl>
            <c:dLbl>
              <c:idx val="7"/>
              <c:layout>
                <c:manualLayout>
                  <c:x val="2.9124259154126109E-3"/>
                  <c:y val="5.3979570696974137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7B1-40ED-B706-E51D0B1003D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ko-KR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(재무상태표!$B$6:$B$11,재무상태표!$B$13:$B$15,재무상태표!$B$17:$B$19)</c:f>
              <c:strCache>
                <c:ptCount val="11"/>
                <c:pt idx="0">
                  <c:v>예금</c:v>
                </c:pt>
                <c:pt idx="1">
                  <c:v>적금</c:v>
                </c:pt>
                <c:pt idx="2">
                  <c:v>은행A</c:v>
                </c:pt>
                <c:pt idx="3">
                  <c:v>은행B</c:v>
                </c:pt>
                <c:pt idx="4">
                  <c:v>은행C</c:v>
                </c:pt>
                <c:pt idx="5">
                  <c:v>수시</c:v>
                </c:pt>
                <c:pt idx="6">
                  <c:v>주식</c:v>
                </c:pt>
                <c:pt idx="7">
                  <c:v>펀드</c:v>
                </c:pt>
                <c:pt idx="8">
                  <c:v>기타</c:v>
                </c:pt>
                <c:pt idx="9">
                  <c:v>집(보증금)</c:v>
                </c:pt>
                <c:pt idx="10">
                  <c:v>자동차</c:v>
                </c:pt>
              </c:strCache>
            </c:strRef>
          </c:cat>
          <c:val>
            <c:numRef>
              <c:f>(재무상태표!$D$6:$D$11,재무상태표!$D$13:$D$15,재무상태표!$D$17:$D$19)</c:f>
              <c:numCache>
                <c:formatCode>###,###,###,###" 원"</c:formatCode>
                <c:ptCount val="12"/>
                <c:pt idx="0">
                  <c:v>30000000</c:v>
                </c:pt>
                <c:pt idx="1">
                  <c:v>14000000</c:v>
                </c:pt>
                <c:pt idx="2">
                  <c:v>2500000</c:v>
                </c:pt>
                <c:pt idx="3">
                  <c:v>15000000</c:v>
                </c:pt>
                <c:pt idx="4">
                  <c:v>2000000</c:v>
                </c:pt>
                <c:pt idx="5">
                  <c:v>20000000</c:v>
                </c:pt>
                <c:pt idx="6">
                  <c:v>5000000</c:v>
                </c:pt>
                <c:pt idx="7">
                  <c:v>20000000</c:v>
                </c:pt>
                <c:pt idx="8">
                  <c:v>10000000</c:v>
                </c:pt>
                <c:pt idx="9">
                  <c:v>500000000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7B1-40ED-B706-E51D0B1003D8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alpha val="50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legend>
    <c:plotVisOnly val="1"/>
    <c:dispBlanksAs val="gap"/>
    <c:showDLblsOverMax val="0"/>
  </c:chart>
  <c:spPr>
    <a:pattFill prst="dkDnDiag">
      <a:fgClr>
        <a:schemeClr val="lt1"/>
      </a:fgClr>
      <a:bgClr>
        <a:schemeClr val="dk1">
          <a:lumMod val="10000"/>
          <a:lumOff val="90000"/>
        </a:schemeClr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ko-K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670170882894957E-2"/>
          <c:y val="0.27423812353411731"/>
          <c:w val="0.93783727034120734"/>
          <c:h val="0.65461061819764543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재무상태표!$B$22</c:f>
              <c:strCache>
                <c:ptCount val="1"/>
                <c:pt idx="0">
                  <c:v>순자산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ko-K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재무상태표!$D$22</c:f>
              <c:numCache>
                <c:formatCode>0.00%</c:formatCode>
                <c:ptCount val="1"/>
                <c:pt idx="0">
                  <c:v>0.38399353274050119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FB-4F90-8218-C150B955FB13}"/>
            </c:ext>
          </c:extLst>
        </c:ser>
        <c:ser>
          <c:idx val="1"/>
          <c:order val="1"/>
          <c:tx>
            <c:strRef>
              <c:f>재무상태표!$B$23</c:f>
              <c:strCache>
                <c:ptCount val="1"/>
                <c:pt idx="0">
                  <c:v>대출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ko-K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재무상태표!$D$23</c:f>
              <c:numCache>
                <c:formatCode>0.00%</c:formatCode>
                <c:ptCount val="1"/>
                <c:pt idx="0">
                  <c:v>0.61600646725949881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3FB-4F90-8218-C150B955FB13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79"/>
        <c:overlap val="100"/>
        <c:axId val="1778692752"/>
        <c:axId val="1778693168"/>
      </c:barChart>
      <c:catAx>
        <c:axId val="17786927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1778693168"/>
        <c:crosses val="autoZero"/>
        <c:auto val="1"/>
        <c:lblAlgn val="ctr"/>
        <c:lblOffset val="100"/>
        <c:noMultiLvlLbl val="0"/>
      </c:catAx>
      <c:valAx>
        <c:axId val="1778693168"/>
        <c:scaling>
          <c:orientation val="minMax"/>
          <c:max val="1"/>
          <c:min val="0"/>
        </c:scaling>
        <c:delete val="1"/>
        <c:axPos val="b"/>
        <c:numFmt formatCode="0.00%" sourceLinked="1"/>
        <c:majorTickMark val="none"/>
        <c:minorTickMark val="none"/>
        <c:tickLblPos val="nextTo"/>
        <c:crossAx val="17786927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ko-KR"/>
    </a:p>
  </c:txPr>
  <c:printSettings>
    <c:headerFooter/>
    <c:pageMargins b="0.75" l="0.7" r="0.7" t="0.75" header="0.3" footer="0.3"/>
    <c:pageSetup/>
  </c:printSettings>
</c:chartSpace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_xlchart.v1.0</cx:f>
      </cx:strDim>
      <cx:numDim type="size">
        <cx:f>_xlchart.v1.1</cx:f>
      </cx:numDim>
    </cx:data>
  </cx:chartData>
  <cx:chart>
    <cx:plotArea>
      <cx:plotAreaRegion>
        <cx:series layoutId="sunburst" uniqueId="{0A4A14C2-E917-4A1E-ABBF-BADF3C2803D1}">
          <cx:dataLabels pos="ctr">
            <cx:visibility seriesName="0" categoryName="1" value="0"/>
          </cx:dataLabels>
          <cx:dataId val="0"/>
        </cx:series>
      </cx:plotAreaRegion>
    </cx:plotArea>
  </cx:chart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6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/>
        </a:fgClr>
        <a:bgClr>
          <a:schemeClr val="dk1">
            <a:lumMod val="10000"/>
            <a:lumOff val="90000"/>
          </a:schemeClr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508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50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38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lt1"/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microsoft.com/office/2014/relationships/chartEx" Target="../charts/chartEx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47625</xdr:colOff>
      <xdr:row>2</xdr:row>
      <xdr:rowOff>214311</xdr:rowOff>
    </xdr:from>
    <xdr:to>
      <xdr:col>21</xdr:col>
      <xdr:colOff>247649</xdr:colOff>
      <xdr:row>39</xdr:row>
      <xdr:rowOff>28575</xdr:rowOff>
    </xdr:to>
    <xdr:graphicFrame macro="">
      <xdr:nvGraphicFramePr>
        <xdr:cNvPr id="2" name="차트 1">
          <a:extLst>
            <a:ext uri="{FF2B5EF4-FFF2-40B4-BE49-F238E27FC236}">
              <a16:creationId xmlns:a16="http://schemas.microsoft.com/office/drawing/2014/main" id="{F91A9693-6045-4394-9CAB-8E3032C79E2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95250</xdr:colOff>
      <xdr:row>21</xdr:row>
      <xdr:rowOff>61911</xdr:rowOff>
    </xdr:from>
    <xdr:to>
      <xdr:col>7</xdr:col>
      <xdr:colOff>1162050</xdr:colOff>
      <xdr:row>26</xdr:row>
      <xdr:rowOff>180975</xdr:rowOff>
    </xdr:to>
    <xdr:graphicFrame macro="">
      <xdr:nvGraphicFramePr>
        <xdr:cNvPr id="3" name="차트 2">
          <a:extLst>
            <a:ext uri="{FF2B5EF4-FFF2-40B4-BE49-F238E27FC236}">
              <a16:creationId xmlns:a16="http://schemas.microsoft.com/office/drawing/2014/main" id="{341DEB3D-F2FB-4433-B382-C6B64E02ABB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185737</xdr:colOff>
      <xdr:row>2</xdr:row>
      <xdr:rowOff>14287</xdr:rowOff>
    </xdr:from>
    <xdr:to>
      <xdr:col>12</xdr:col>
      <xdr:colOff>204787</xdr:colOff>
      <xdr:row>22</xdr:row>
      <xdr:rowOff>85725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2" name="차트 1">
              <a:extLst>
                <a:ext uri="{FF2B5EF4-FFF2-40B4-BE49-F238E27FC236}">
                  <a16:creationId xmlns:a16="http://schemas.microsoft.com/office/drawing/2014/main" id="{C2E32391-86A2-4F1C-90F4-42C24ACAC518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5748337" y="442912"/>
              <a:ext cx="5238750" cy="4319588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ko-KR" altLang="en-US" sz="1100"/>
                <a:t>Excel 버전에서는 이 차트를 사용할 수 없습니다.
이 도형 편집하거나 이 통합 문서를 다른 파일 형식으로 저장하면 차트가 영구적으로 손상됩니다.</a:t>
              </a:r>
            </a:p>
          </xdr:txBody>
        </xdr:sp>
      </mc:Fallback>
    </mc:AlternateContent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L33"/>
  <sheetViews>
    <sheetView tabSelected="1" workbookViewId="0"/>
  </sheetViews>
  <sheetFormatPr defaultRowHeight="16.5" x14ac:dyDescent="0.3"/>
  <cols>
    <col min="2" max="2" width="10.5" customWidth="1"/>
    <col min="3" max="3" width="14.125" bestFit="1" customWidth="1"/>
    <col min="4" max="4" width="23.125" bestFit="1" customWidth="1"/>
    <col min="5" max="5" width="11.75" bestFit="1" customWidth="1"/>
    <col min="7" max="7" width="12.5" bestFit="1" customWidth="1"/>
    <col min="8" max="8" width="15.875" bestFit="1" customWidth="1"/>
  </cols>
  <sheetData>
    <row r="2" spans="1:12" x14ac:dyDescent="0.3">
      <c r="C2" s="119" t="s">
        <v>77</v>
      </c>
      <c r="D2" s="119"/>
      <c r="E2" s="119"/>
      <c r="F2" s="119"/>
    </row>
    <row r="3" spans="1:12" x14ac:dyDescent="0.3">
      <c r="C3" s="120" t="s">
        <v>78</v>
      </c>
      <c r="D3" s="120"/>
      <c r="E3" s="120"/>
      <c r="F3" s="120"/>
    </row>
    <row r="4" spans="1:12" x14ac:dyDescent="0.3">
      <c r="A4" s="113" t="s">
        <v>0</v>
      </c>
      <c r="B4" s="114"/>
      <c r="C4" s="114"/>
      <c r="D4" s="114"/>
      <c r="E4" s="115" t="s">
        <v>1</v>
      </c>
      <c r="F4" s="114"/>
      <c r="G4" s="114"/>
      <c r="H4" s="116"/>
    </row>
    <row r="5" spans="1:12" x14ac:dyDescent="0.3">
      <c r="A5" s="107"/>
      <c r="B5" s="108" t="s">
        <v>2</v>
      </c>
      <c r="C5" s="109" t="s">
        <v>3</v>
      </c>
      <c r="D5" s="110"/>
      <c r="E5" s="111"/>
      <c r="F5" s="108" t="s">
        <v>2</v>
      </c>
      <c r="G5" s="109" t="s">
        <v>3</v>
      </c>
      <c r="H5" s="112"/>
    </row>
    <row r="6" spans="1:12" x14ac:dyDescent="0.3">
      <c r="A6" s="70" t="s">
        <v>4</v>
      </c>
      <c r="B6" s="36" t="s">
        <v>60</v>
      </c>
      <c r="C6" s="43">
        <f>K6</f>
        <v>3000</v>
      </c>
      <c r="D6" s="39">
        <v>30000000</v>
      </c>
      <c r="E6" s="72" t="s">
        <v>53</v>
      </c>
      <c r="F6" s="36" t="s">
        <v>5</v>
      </c>
      <c r="G6" s="43">
        <f>L6</f>
        <v>35000</v>
      </c>
      <c r="H6" s="44">
        <v>350000000</v>
      </c>
      <c r="K6" s="6">
        <f t="shared" ref="K6:K21" si="0">SUM(D6/10000)</f>
        <v>3000</v>
      </c>
      <c r="L6" s="6">
        <f t="shared" ref="L6:L14" si="1">SUM(H6/10000)</f>
        <v>35000</v>
      </c>
    </row>
    <row r="7" spans="1:12" x14ac:dyDescent="0.3">
      <c r="A7" s="70"/>
      <c r="B7" s="36" t="s">
        <v>30</v>
      </c>
      <c r="C7" s="43">
        <f t="shared" ref="C7:C21" si="2">K7</f>
        <v>1400</v>
      </c>
      <c r="D7" s="39">
        <v>14000000</v>
      </c>
      <c r="E7" s="73"/>
      <c r="F7" s="36" t="s">
        <v>20</v>
      </c>
      <c r="G7" s="43">
        <f t="shared" ref="G7:G14" si="3">L7</f>
        <v>2000</v>
      </c>
      <c r="H7" s="44">
        <v>20000000</v>
      </c>
      <c r="K7" s="6">
        <f t="shared" si="0"/>
        <v>1400</v>
      </c>
      <c r="L7" s="6">
        <f t="shared" si="1"/>
        <v>2000</v>
      </c>
    </row>
    <row r="8" spans="1:12" x14ac:dyDescent="0.3">
      <c r="A8" s="70"/>
      <c r="B8" s="36" t="s">
        <v>61</v>
      </c>
      <c r="C8" s="43">
        <f t="shared" si="2"/>
        <v>250</v>
      </c>
      <c r="D8" s="106">
        <v>2500000</v>
      </c>
      <c r="E8" s="73"/>
      <c r="F8" s="36" t="s">
        <v>44</v>
      </c>
      <c r="G8" s="43">
        <f t="shared" si="3"/>
        <v>200</v>
      </c>
      <c r="H8" s="44">
        <v>2000000</v>
      </c>
      <c r="K8" s="6">
        <f t="shared" si="0"/>
        <v>250</v>
      </c>
      <c r="L8" s="6">
        <f t="shared" si="1"/>
        <v>200</v>
      </c>
    </row>
    <row r="9" spans="1:12" x14ac:dyDescent="0.3">
      <c r="A9" s="70"/>
      <c r="B9" s="36" t="s">
        <v>62</v>
      </c>
      <c r="C9" s="43">
        <f t="shared" si="2"/>
        <v>1500</v>
      </c>
      <c r="D9" s="39">
        <v>15000000</v>
      </c>
      <c r="E9" s="73"/>
      <c r="F9" s="36" t="s">
        <v>55</v>
      </c>
      <c r="G9" s="43">
        <f t="shared" si="3"/>
        <v>250</v>
      </c>
      <c r="H9" s="44">
        <v>2500000</v>
      </c>
      <c r="K9" s="6">
        <f t="shared" si="0"/>
        <v>1500</v>
      </c>
      <c r="L9" s="6">
        <f t="shared" si="1"/>
        <v>250</v>
      </c>
    </row>
    <row r="10" spans="1:12" x14ac:dyDescent="0.3">
      <c r="A10" s="70"/>
      <c r="B10" s="36" t="s">
        <v>63</v>
      </c>
      <c r="C10" s="43">
        <f t="shared" si="2"/>
        <v>200</v>
      </c>
      <c r="D10" s="39">
        <v>2000000</v>
      </c>
      <c r="E10" s="73"/>
      <c r="F10" s="36" t="s">
        <v>56</v>
      </c>
      <c r="G10" s="43">
        <f t="shared" si="3"/>
        <v>500</v>
      </c>
      <c r="H10" s="44">
        <v>5000000</v>
      </c>
      <c r="K10" s="6">
        <f t="shared" si="0"/>
        <v>200</v>
      </c>
      <c r="L10" s="6">
        <f t="shared" si="1"/>
        <v>500</v>
      </c>
    </row>
    <row r="11" spans="1:12" ht="17.25" thickBot="1" x14ac:dyDescent="0.35">
      <c r="A11" s="71"/>
      <c r="B11" s="37" t="s">
        <v>6</v>
      </c>
      <c r="C11" s="46">
        <f t="shared" si="2"/>
        <v>2000</v>
      </c>
      <c r="D11" s="40">
        <v>20000000</v>
      </c>
      <c r="E11" s="73"/>
      <c r="F11" s="36" t="s">
        <v>57</v>
      </c>
      <c r="G11" s="43">
        <f t="shared" si="3"/>
        <v>150</v>
      </c>
      <c r="H11" s="44">
        <v>1500000</v>
      </c>
      <c r="K11" s="7">
        <f t="shared" si="0"/>
        <v>2000</v>
      </c>
      <c r="L11" s="6">
        <f t="shared" si="1"/>
        <v>150</v>
      </c>
    </row>
    <row r="12" spans="1:12" ht="18" thickTop="1" thickBot="1" x14ac:dyDescent="0.35">
      <c r="A12" s="67" t="s">
        <v>21</v>
      </c>
      <c r="B12" s="68"/>
      <c r="C12" s="48">
        <f t="shared" si="2"/>
        <v>8350</v>
      </c>
      <c r="D12" s="49">
        <f>SUM(D6:D11)</f>
        <v>83500000</v>
      </c>
      <c r="E12" s="74"/>
      <c r="F12" s="36"/>
      <c r="G12" s="43">
        <f t="shared" si="3"/>
        <v>0</v>
      </c>
      <c r="H12" s="44"/>
      <c r="K12" s="9">
        <f t="shared" si="0"/>
        <v>8350</v>
      </c>
      <c r="L12" s="6">
        <f t="shared" si="1"/>
        <v>0</v>
      </c>
    </row>
    <row r="13" spans="1:12" ht="18" thickTop="1" thickBot="1" x14ac:dyDescent="0.35">
      <c r="A13" s="69" t="s">
        <v>7</v>
      </c>
      <c r="B13" s="38" t="s">
        <v>8</v>
      </c>
      <c r="C13" s="47">
        <f t="shared" si="2"/>
        <v>500</v>
      </c>
      <c r="D13" s="41">
        <v>5000000</v>
      </c>
      <c r="E13" s="75"/>
      <c r="F13" s="37"/>
      <c r="G13" s="46">
        <f t="shared" si="3"/>
        <v>0</v>
      </c>
      <c r="H13" s="45"/>
      <c r="K13" s="8">
        <f t="shared" si="0"/>
        <v>500</v>
      </c>
      <c r="L13" s="7">
        <f t="shared" si="1"/>
        <v>0</v>
      </c>
    </row>
    <row r="14" spans="1:12" ht="18" thickTop="1" thickBot="1" x14ac:dyDescent="0.35">
      <c r="A14" s="70"/>
      <c r="B14" s="36" t="s">
        <v>9</v>
      </c>
      <c r="C14" s="43">
        <f t="shared" si="2"/>
        <v>2000</v>
      </c>
      <c r="D14" s="42">
        <v>20000000</v>
      </c>
      <c r="E14" s="86" t="s">
        <v>24</v>
      </c>
      <c r="F14" s="87"/>
      <c r="G14" s="48">
        <f t="shared" si="3"/>
        <v>38100</v>
      </c>
      <c r="H14" s="49">
        <f>SUM(H6:H13)</f>
        <v>381000000</v>
      </c>
      <c r="K14" s="6">
        <f t="shared" si="0"/>
        <v>2000</v>
      </c>
      <c r="L14" s="9">
        <f t="shared" si="1"/>
        <v>38100</v>
      </c>
    </row>
    <row r="15" spans="1:12" ht="18" thickTop="1" thickBot="1" x14ac:dyDescent="0.35">
      <c r="A15" s="71"/>
      <c r="B15" s="37" t="s">
        <v>10</v>
      </c>
      <c r="C15" s="46">
        <f t="shared" si="2"/>
        <v>1000</v>
      </c>
      <c r="D15" s="40">
        <v>10000000</v>
      </c>
      <c r="E15" s="76" t="s">
        <v>13</v>
      </c>
      <c r="F15" s="77"/>
      <c r="G15" s="84">
        <f>SUM(H15/10000)</f>
        <v>23750</v>
      </c>
      <c r="H15" s="82">
        <f>SUM(D21-H14)</f>
        <v>237500000</v>
      </c>
      <c r="K15" s="7">
        <f t="shared" si="0"/>
        <v>1000</v>
      </c>
      <c r="L15" s="1"/>
    </row>
    <row r="16" spans="1:12" ht="18" thickTop="1" thickBot="1" x14ac:dyDescent="0.35">
      <c r="A16" s="67" t="s">
        <v>22</v>
      </c>
      <c r="B16" s="68"/>
      <c r="C16" s="48">
        <f t="shared" si="2"/>
        <v>3500</v>
      </c>
      <c r="D16" s="49">
        <f>SUM(D13:D15)</f>
        <v>35000000</v>
      </c>
      <c r="E16" s="78"/>
      <c r="F16" s="79"/>
      <c r="G16" s="85"/>
      <c r="H16" s="83"/>
      <c r="K16" s="9">
        <f t="shared" si="0"/>
        <v>3500</v>
      </c>
      <c r="L16" s="5"/>
    </row>
    <row r="17" spans="1:12" ht="17.25" thickTop="1" x14ac:dyDescent="0.3">
      <c r="A17" s="69" t="s">
        <v>11</v>
      </c>
      <c r="B17" s="38" t="s">
        <v>66</v>
      </c>
      <c r="C17" s="47">
        <f t="shared" si="2"/>
        <v>50000</v>
      </c>
      <c r="D17" s="41">
        <v>500000000</v>
      </c>
      <c r="K17" s="8">
        <f t="shared" si="0"/>
        <v>50000</v>
      </c>
      <c r="L17" s="5"/>
    </row>
    <row r="18" spans="1:12" x14ac:dyDescent="0.3">
      <c r="A18" s="70"/>
      <c r="B18" s="36" t="s">
        <v>12</v>
      </c>
      <c r="C18" s="43">
        <f t="shared" si="2"/>
        <v>0</v>
      </c>
      <c r="D18" s="39"/>
      <c r="K18" s="6">
        <f t="shared" si="0"/>
        <v>0</v>
      </c>
      <c r="L18" s="5"/>
    </row>
    <row r="19" spans="1:12" ht="17.25" thickBot="1" x14ac:dyDescent="0.35">
      <c r="A19" s="71"/>
      <c r="B19" s="37"/>
      <c r="C19" s="46">
        <f t="shared" si="2"/>
        <v>0</v>
      </c>
      <c r="D19" s="40"/>
      <c r="K19" s="7">
        <f t="shared" si="0"/>
        <v>0</v>
      </c>
      <c r="L19" s="5"/>
    </row>
    <row r="20" spans="1:12" ht="18" thickTop="1" thickBot="1" x14ac:dyDescent="0.35">
      <c r="A20" s="80" t="s">
        <v>23</v>
      </c>
      <c r="B20" s="81"/>
      <c r="C20" s="48">
        <f t="shared" si="2"/>
        <v>50000</v>
      </c>
      <c r="D20" s="49">
        <f>SUM(D17:D19)</f>
        <v>500000000</v>
      </c>
      <c r="K20" s="9">
        <f t="shared" si="0"/>
        <v>50000</v>
      </c>
    </row>
    <row r="21" spans="1:12" ht="18" thickTop="1" thickBot="1" x14ac:dyDescent="0.35">
      <c r="A21" s="65" t="s">
        <v>16</v>
      </c>
      <c r="B21" s="66"/>
      <c r="C21" s="48">
        <f t="shared" si="2"/>
        <v>61850</v>
      </c>
      <c r="D21" s="49">
        <f>SUM(D12,D16,D20)</f>
        <v>618500000</v>
      </c>
      <c r="K21" s="10">
        <f t="shared" si="0"/>
        <v>61850</v>
      </c>
    </row>
    <row r="22" spans="1:12" ht="17.25" thickTop="1" x14ac:dyDescent="0.3">
      <c r="A22" s="28" t="s">
        <v>18</v>
      </c>
      <c r="B22" s="28" t="s">
        <v>17</v>
      </c>
      <c r="C22" s="28"/>
      <c r="D22" s="27">
        <f>H15/D21</f>
        <v>0.38399353274050119</v>
      </c>
      <c r="E22" s="28"/>
      <c r="F22" s="28"/>
      <c r="G22" s="28"/>
      <c r="H22" s="34"/>
    </row>
    <row r="23" spans="1:12" x14ac:dyDescent="0.3">
      <c r="A23" s="28"/>
      <c r="B23" s="28" t="s">
        <v>19</v>
      </c>
      <c r="C23" s="28"/>
      <c r="D23" s="27">
        <f>H14/D21</f>
        <v>0.61600646725949881</v>
      </c>
      <c r="E23" s="28"/>
      <c r="F23" s="28"/>
      <c r="G23" s="28"/>
      <c r="H23" s="34"/>
    </row>
    <row r="24" spans="1:12" x14ac:dyDescent="0.3">
      <c r="A24" s="28"/>
      <c r="B24" s="28" t="s">
        <v>46</v>
      </c>
      <c r="C24" s="33">
        <f>SUM(D12+D16)</f>
        <v>118500000</v>
      </c>
      <c r="D24" s="27">
        <f>SUM(C24/D21)</f>
        <v>0.1915925626515764</v>
      </c>
      <c r="E24" s="28"/>
      <c r="F24" s="28"/>
      <c r="G24" s="28"/>
      <c r="H24" s="34"/>
    </row>
    <row r="25" spans="1:12" x14ac:dyDescent="0.3">
      <c r="A25" s="28"/>
      <c r="B25" s="28"/>
      <c r="C25" s="28"/>
      <c r="D25" s="28"/>
      <c r="E25" s="28"/>
      <c r="F25" s="28"/>
      <c r="G25" s="28"/>
      <c r="H25" s="34"/>
    </row>
    <row r="26" spans="1:12" ht="17.25" thickBot="1" x14ac:dyDescent="0.35">
      <c r="A26" s="28"/>
      <c r="B26" s="28"/>
      <c r="C26" s="28"/>
      <c r="D26" s="28"/>
      <c r="E26" s="28"/>
      <c r="F26" s="28"/>
      <c r="G26" s="28"/>
      <c r="H26" s="34"/>
    </row>
    <row r="27" spans="1:12" ht="17.25" thickBot="1" x14ac:dyDescent="0.35">
      <c r="A27" s="34"/>
      <c r="B27" s="34"/>
      <c r="C27" s="34"/>
      <c r="D27" s="34"/>
      <c r="E27" s="34"/>
      <c r="F27" s="34"/>
      <c r="G27" s="34"/>
      <c r="H27" s="34"/>
      <c r="J27" s="2"/>
    </row>
    <row r="28" spans="1:12" ht="20.25" x14ac:dyDescent="0.35">
      <c r="A28" s="34"/>
      <c r="B28" s="100" t="s">
        <v>72</v>
      </c>
      <c r="C28" s="101"/>
      <c r="D28" s="102">
        <f>D21</f>
        <v>618500000</v>
      </c>
      <c r="E28" s="103" t="s">
        <v>73</v>
      </c>
      <c r="F28" s="103"/>
      <c r="G28" s="103"/>
      <c r="H28" s="34"/>
    </row>
    <row r="29" spans="1:12" ht="20.25" x14ac:dyDescent="0.35">
      <c r="B29" s="103"/>
      <c r="C29" s="104" t="s">
        <v>74</v>
      </c>
      <c r="D29" s="102">
        <f>H14</f>
        <v>381000000</v>
      </c>
      <c r="E29" s="105">
        <f>SUM(D29/D28)</f>
        <v>0.61600646725949881</v>
      </c>
      <c r="F29" s="103"/>
      <c r="G29" s="103"/>
    </row>
    <row r="30" spans="1:12" ht="20.25" x14ac:dyDescent="0.35">
      <c r="B30" s="103"/>
      <c r="C30" s="104" t="s">
        <v>75</v>
      </c>
      <c r="D30" s="102">
        <f>H15</f>
        <v>237500000</v>
      </c>
      <c r="E30" s="105">
        <f>SUM(D30/D28)</f>
        <v>0.38399353274050119</v>
      </c>
      <c r="F30" s="103" t="s">
        <v>45</v>
      </c>
      <c r="G30" s="103"/>
    </row>
    <row r="31" spans="1:12" x14ac:dyDescent="0.3">
      <c r="C31" s="50" t="s">
        <v>54</v>
      </c>
      <c r="D31" s="50"/>
      <c r="E31" s="50"/>
      <c r="F31" s="51">
        <v>0.35</v>
      </c>
    </row>
    <row r="32" spans="1:12" x14ac:dyDescent="0.3">
      <c r="C32" s="98" t="s">
        <v>59</v>
      </c>
      <c r="D32" s="98"/>
      <c r="E32" s="50"/>
      <c r="F32" s="50"/>
    </row>
    <row r="33" spans="3:6" x14ac:dyDescent="0.3">
      <c r="C33" s="99" t="s">
        <v>58</v>
      </c>
      <c r="D33" s="99"/>
      <c r="E33" s="52" t="str">
        <f>IF(D24&gt;=F31,"적정","부족")</f>
        <v>부족</v>
      </c>
      <c r="F33" s="50" t="s">
        <v>52</v>
      </c>
    </row>
  </sheetData>
  <sheetProtection algorithmName="SHA-512" hashValue="Sk4VWtrewv5T+ioz0mpC3/Az3xgu+WAnz//7X2/PjaFsVqYNWH1yO+sVOqRmI5t4vU9MEMImTC2vH7hWM71zRg==" saltValue="iGxRh81JL89Ob0FmD2iSRw==" spinCount="100000" sheet="1" objects="1" scenarios="1"/>
  <protectedRanges>
    <protectedRange sqref="B6:B11 D6:D11 B13:B15 D13:D15 B17:B19 D17:D19 F7:F13 H6:H13" name="수정가능"/>
  </protectedRanges>
  <mergeCells count="21">
    <mergeCell ref="B28:C28"/>
    <mergeCell ref="C33:D33"/>
    <mergeCell ref="C3:F3"/>
    <mergeCell ref="C2:F2"/>
    <mergeCell ref="E4:H4"/>
    <mergeCell ref="A4:D4"/>
    <mergeCell ref="A12:B12"/>
    <mergeCell ref="A6:A11"/>
    <mergeCell ref="A20:B20"/>
    <mergeCell ref="H15:H16"/>
    <mergeCell ref="G15:G16"/>
    <mergeCell ref="E14:F14"/>
    <mergeCell ref="C5:D5"/>
    <mergeCell ref="G5:H5"/>
    <mergeCell ref="A21:B21"/>
    <mergeCell ref="A16:B16"/>
    <mergeCell ref="A13:A15"/>
    <mergeCell ref="A17:A19"/>
    <mergeCell ref="E6:E13"/>
    <mergeCell ref="E15:F16"/>
    <mergeCell ref="C32:D32"/>
  </mergeCells>
  <phoneticPr fontId="6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732CE6-AEAC-4450-8CCE-153EB4A4329F}">
  <dimension ref="A2:M37"/>
  <sheetViews>
    <sheetView workbookViewId="0"/>
  </sheetViews>
  <sheetFormatPr defaultRowHeight="16.5" x14ac:dyDescent="0.3"/>
  <cols>
    <col min="2" max="2" width="15.875" bestFit="1" customWidth="1"/>
    <col min="3" max="3" width="15" bestFit="1" customWidth="1"/>
    <col min="5" max="5" width="10.75" bestFit="1" customWidth="1"/>
    <col min="6" max="6" width="13.375" bestFit="1" customWidth="1"/>
    <col min="7" max="7" width="13" bestFit="1" customWidth="1"/>
    <col min="8" max="8" width="13.75" bestFit="1" customWidth="1"/>
    <col min="9" max="9" width="11.875" bestFit="1" customWidth="1"/>
    <col min="12" max="12" width="11.875" bestFit="1" customWidth="1"/>
  </cols>
  <sheetData>
    <row r="2" spans="2:13" ht="17.25" thickBot="1" x14ac:dyDescent="0.35">
      <c r="B2" s="117" t="s">
        <v>76</v>
      </c>
      <c r="C2" s="118"/>
      <c r="D2" s="118"/>
      <c r="E2" s="118"/>
      <c r="F2" s="118"/>
      <c r="G2" s="118"/>
    </row>
    <row r="3" spans="2:13" ht="17.25" thickBot="1" x14ac:dyDescent="0.35">
      <c r="B3" s="89" t="s">
        <v>14</v>
      </c>
      <c r="C3" s="90"/>
      <c r="D3" s="11"/>
      <c r="E3" s="91" t="s">
        <v>15</v>
      </c>
      <c r="F3" s="90"/>
      <c r="H3" s="30"/>
      <c r="I3" s="30" t="s">
        <v>49</v>
      </c>
      <c r="J3" s="32">
        <f>SUM(F4/C22)</f>
        <v>0.1875</v>
      </c>
      <c r="K3" s="30"/>
      <c r="L3" s="30"/>
    </row>
    <row r="4" spans="2:13" x14ac:dyDescent="0.3">
      <c r="B4" s="25" t="s">
        <v>25</v>
      </c>
      <c r="C4" s="26">
        <v>3000000</v>
      </c>
      <c r="D4" s="92" t="s">
        <v>33</v>
      </c>
      <c r="E4" s="16" t="s">
        <v>48</v>
      </c>
      <c r="F4" s="3">
        <v>1500000</v>
      </c>
      <c r="H4" s="30"/>
      <c r="I4" s="30" t="s">
        <v>37</v>
      </c>
      <c r="J4" s="31">
        <f>SUM(C22/J3)</f>
        <v>42666666.666666664</v>
      </c>
      <c r="K4" s="30"/>
      <c r="L4" s="30"/>
    </row>
    <row r="5" spans="2:13" x14ac:dyDescent="0.3">
      <c r="B5" s="25"/>
      <c r="C5" s="26">
        <v>2000000</v>
      </c>
      <c r="D5" s="93"/>
      <c r="E5" s="16" t="s">
        <v>26</v>
      </c>
      <c r="F5" s="3">
        <v>700000</v>
      </c>
      <c r="H5" s="30"/>
      <c r="I5" s="30" t="s">
        <v>38</v>
      </c>
      <c r="J5" s="31">
        <f>SUM(F22/J3)</f>
        <v>30346666.666666668</v>
      </c>
      <c r="K5" s="30"/>
      <c r="L5" s="30"/>
    </row>
    <row r="6" spans="2:13" x14ac:dyDescent="0.3">
      <c r="B6" s="25"/>
      <c r="C6" s="26">
        <v>3000000</v>
      </c>
      <c r="D6" s="93"/>
      <c r="E6" s="16" t="s">
        <v>27</v>
      </c>
      <c r="F6" s="3">
        <v>1000000</v>
      </c>
      <c r="H6" s="30"/>
      <c r="I6" s="30"/>
      <c r="J6" s="31"/>
      <c r="K6" s="30"/>
    </row>
    <row r="7" spans="2:13" x14ac:dyDescent="0.3">
      <c r="B7" s="25"/>
      <c r="C7" s="26"/>
      <c r="D7" s="93"/>
      <c r="E7" s="16" t="s">
        <v>28</v>
      </c>
      <c r="F7" s="3">
        <v>120000</v>
      </c>
      <c r="H7" s="30"/>
      <c r="I7" s="30" t="s">
        <v>42</v>
      </c>
      <c r="J7" s="32">
        <f>SUM(F22/C22)</f>
        <v>0.71125000000000005</v>
      </c>
      <c r="K7" s="30"/>
    </row>
    <row r="8" spans="2:13" x14ac:dyDescent="0.3">
      <c r="B8" s="25"/>
      <c r="C8" s="26"/>
      <c r="D8" s="93"/>
      <c r="E8" s="16" t="s">
        <v>29</v>
      </c>
      <c r="F8" s="3">
        <v>400000</v>
      </c>
      <c r="H8" s="30"/>
      <c r="I8" s="30" t="s">
        <v>43</v>
      </c>
      <c r="J8" s="32">
        <f>SUM(J7-1)</f>
        <v>-0.28874999999999995</v>
      </c>
      <c r="K8" s="30"/>
    </row>
    <row r="9" spans="2:13" x14ac:dyDescent="0.3">
      <c r="B9" s="25"/>
      <c r="C9" s="26"/>
      <c r="D9" s="93"/>
      <c r="E9" s="16" t="s">
        <v>47</v>
      </c>
      <c r="F9" s="3">
        <v>300000</v>
      </c>
      <c r="J9" s="30" t="s">
        <v>64</v>
      </c>
      <c r="L9" s="35">
        <f>SUM(F22-F4)</f>
        <v>4190000</v>
      </c>
      <c r="M9" s="30"/>
    </row>
    <row r="10" spans="2:13" x14ac:dyDescent="0.3">
      <c r="B10" s="25"/>
      <c r="C10" s="26"/>
      <c r="D10" s="93"/>
      <c r="E10" s="16" t="s">
        <v>30</v>
      </c>
      <c r="F10" s="3">
        <v>200000</v>
      </c>
      <c r="J10" t="s">
        <v>65</v>
      </c>
      <c r="K10" s="30"/>
      <c r="L10" s="29">
        <f>SUM(C22-L9)</f>
        <v>3810000</v>
      </c>
      <c r="M10" s="30"/>
    </row>
    <row r="11" spans="2:13" x14ac:dyDescent="0.3">
      <c r="B11" s="25"/>
      <c r="C11" s="26"/>
      <c r="D11" s="93"/>
      <c r="E11" s="16" t="s">
        <v>31</v>
      </c>
      <c r="F11" s="3">
        <v>150000</v>
      </c>
      <c r="H11" s="30"/>
      <c r="I11" s="30"/>
      <c r="J11" s="30"/>
      <c r="K11" s="30"/>
      <c r="M11" s="30"/>
    </row>
    <row r="12" spans="2:13" ht="17.25" thickBot="1" x14ac:dyDescent="0.35">
      <c r="B12" s="25"/>
      <c r="C12" s="26"/>
      <c r="D12" s="94"/>
      <c r="E12" s="16" t="s">
        <v>32</v>
      </c>
      <c r="F12" s="3">
        <v>120000</v>
      </c>
      <c r="H12" s="30" t="s">
        <v>69</v>
      </c>
      <c r="I12" s="35">
        <f>L10</f>
        <v>3810000</v>
      </c>
      <c r="J12" s="30"/>
    </row>
    <row r="13" spans="2:13" ht="17.25" thickBot="1" x14ac:dyDescent="0.35">
      <c r="B13" s="25"/>
      <c r="C13" s="26"/>
      <c r="D13" s="12"/>
      <c r="E13" s="13"/>
      <c r="F13" s="14">
        <f>SUM(F4:F12)</f>
        <v>4490000</v>
      </c>
      <c r="H13" t="s">
        <v>67</v>
      </c>
      <c r="I13">
        <v>0</v>
      </c>
    </row>
    <row r="14" spans="2:13" x14ac:dyDescent="0.3">
      <c r="B14" s="25"/>
      <c r="C14" s="26"/>
      <c r="D14" s="95" t="s">
        <v>35</v>
      </c>
      <c r="E14" s="19" t="s">
        <v>39</v>
      </c>
      <c r="F14" s="20">
        <v>200000</v>
      </c>
    </row>
    <row r="15" spans="2:13" x14ac:dyDescent="0.3">
      <c r="B15" s="25"/>
      <c r="C15" s="26"/>
      <c r="D15" s="93"/>
      <c r="E15" s="19" t="s">
        <v>40</v>
      </c>
      <c r="F15" s="20">
        <v>300000</v>
      </c>
      <c r="H15" s="4">
        <f>SUM((1+C25)^(1/12)-1)</f>
        <v>2.6283369587845051E-3</v>
      </c>
    </row>
    <row r="16" spans="2:13" x14ac:dyDescent="0.3">
      <c r="B16" s="25"/>
      <c r="C16" s="26"/>
      <c r="D16" s="93"/>
      <c r="E16" s="19" t="s">
        <v>41</v>
      </c>
      <c r="F16" s="20">
        <v>700000</v>
      </c>
      <c r="H16">
        <f>SUM(C26*12)</f>
        <v>240</v>
      </c>
      <c r="I16" s="15"/>
    </row>
    <row r="17" spans="1:12" x14ac:dyDescent="0.3">
      <c r="B17" s="25"/>
      <c r="C17" s="26"/>
      <c r="D17" s="93"/>
      <c r="E17" s="21"/>
      <c r="F17" s="22"/>
      <c r="H17" s="54">
        <f>PV(H15,H16,I12,I13,0)</f>
        <v>-677527718.08853638</v>
      </c>
    </row>
    <row r="18" spans="1:12" x14ac:dyDescent="0.3">
      <c r="B18" s="25"/>
      <c r="C18" s="26"/>
      <c r="D18" s="93"/>
      <c r="E18" s="21"/>
      <c r="F18" s="22"/>
    </row>
    <row r="19" spans="1:12" x14ac:dyDescent="0.3">
      <c r="B19" s="25"/>
      <c r="C19" s="26"/>
      <c r="D19" s="93"/>
      <c r="E19" s="21"/>
      <c r="F19" s="22"/>
    </row>
    <row r="20" spans="1:12" ht="17.25" thickBot="1" x14ac:dyDescent="0.35">
      <c r="B20" s="25"/>
      <c r="C20" s="26"/>
      <c r="D20" s="93"/>
      <c r="E20" s="23"/>
      <c r="F20" s="24"/>
    </row>
    <row r="21" spans="1:12" ht="17.25" thickBot="1" x14ac:dyDescent="0.35">
      <c r="B21" s="25"/>
      <c r="C21" s="26"/>
      <c r="D21" s="18"/>
      <c r="E21" s="13"/>
      <c r="F21" s="14">
        <f>SUM(F14:F20)</f>
        <v>1200000</v>
      </c>
    </row>
    <row r="22" spans="1:12" ht="17.25" thickBot="1" x14ac:dyDescent="0.35">
      <c r="B22" s="12" t="s">
        <v>34</v>
      </c>
      <c r="C22" s="17">
        <f>SUM(C4:C21)</f>
        <v>8000000</v>
      </c>
      <c r="D22" s="96" t="s">
        <v>36</v>
      </c>
      <c r="E22" s="97"/>
      <c r="F22" s="14">
        <f>SUM(F13,F21)</f>
        <v>5690000</v>
      </c>
    </row>
    <row r="23" spans="1:12" ht="17.25" thickBot="1" x14ac:dyDescent="0.35"/>
    <row r="24" spans="1:12" ht="17.25" thickTop="1" x14ac:dyDescent="0.3">
      <c r="A24" s="30"/>
      <c r="B24" s="55" t="s">
        <v>50</v>
      </c>
      <c r="C24" s="56">
        <v>0.35</v>
      </c>
      <c r="H24" s="30"/>
      <c r="I24" s="30"/>
      <c r="J24" s="30"/>
      <c r="K24" s="30"/>
    </row>
    <row r="25" spans="1:12" x14ac:dyDescent="0.3">
      <c r="B25" s="57" t="s">
        <v>70</v>
      </c>
      <c r="C25" s="58">
        <v>3.2000000000000001E-2</v>
      </c>
      <c r="H25" s="30"/>
      <c r="I25" s="30"/>
      <c r="J25" s="30"/>
      <c r="K25" s="30"/>
      <c r="L25" s="30"/>
    </row>
    <row r="26" spans="1:12" ht="17.25" thickBot="1" x14ac:dyDescent="0.35">
      <c r="B26" s="59" t="s">
        <v>68</v>
      </c>
      <c r="C26" s="60">
        <v>20</v>
      </c>
      <c r="H26" s="30"/>
      <c r="I26" s="30"/>
      <c r="J26" s="30"/>
      <c r="K26" s="30"/>
      <c r="L26" s="30"/>
    </row>
    <row r="27" spans="1:12" ht="17.25" thickTop="1" x14ac:dyDescent="0.3">
      <c r="G27" s="30"/>
      <c r="H27" s="30"/>
      <c r="I27" s="30"/>
      <c r="J27" s="30"/>
      <c r="K27" s="30"/>
      <c r="L27" s="30"/>
    </row>
    <row r="28" spans="1:12" ht="26.25" x14ac:dyDescent="0.3">
      <c r="B28" s="63" t="s">
        <v>51</v>
      </c>
      <c r="C28" s="62" t="str">
        <f>IF(F4/C22&gt;C24,"위험","적정")</f>
        <v>적정</v>
      </c>
      <c r="D28" s="63" t="s">
        <v>45</v>
      </c>
      <c r="E28" s="61"/>
      <c r="F28" s="61"/>
      <c r="H28" s="53"/>
      <c r="I28" s="30"/>
      <c r="J28" s="30"/>
      <c r="K28" s="30"/>
      <c r="L28" s="30"/>
    </row>
    <row r="29" spans="1:12" ht="20.25" x14ac:dyDescent="0.3">
      <c r="B29" s="88" t="s">
        <v>71</v>
      </c>
      <c r="C29" s="88"/>
      <c r="D29" s="88"/>
      <c r="E29" s="64">
        <f>-SUM(H17/100000000)</f>
        <v>6.7752771808853636</v>
      </c>
      <c r="F29" s="63" t="s">
        <v>45</v>
      </c>
      <c r="G29" s="30"/>
      <c r="H29" s="30"/>
      <c r="I29" s="30"/>
      <c r="J29" s="30"/>
      <c r="K29" s="30"/>
      <c r="L29" s="30"/>
    </row>
    <row r="30" spans="1:12" x14ac:dyDescent="0.3">
      <c r="I30" s="30"/>
      <c r="J30" s="30"/>
      <c r="K30" s="30"/>
      <c r="L30" s="30"/>
    </row>
    <row r="31" spans="1:12" x14ac:dyDescent="0.3">
      <c r="A31" s="30"/>
      <c r="F31" s="30"/>
      <c r="K31" s="30"/>
      <c r="L31" s="30"/>
    </row>
    <row r="32" spans="1:12" x14ac:dyDescent="0.3">
      <c r="A32" s="30"/>
      <c r="G32" s="30"/>
      <c r="H32" s="30"/>
      <c r="I32" s="30"/>
      <c r="J32" s="30"/>
      <c r="K32" s="30"/>
    </row>
    <row r="33" spans="1:11" x14ac:dyDescent="0.3">
      <c r="A33" s="30"/>
      <c r="G33" s="30"/>
      <c r="H33" s="30"/>
      <c r="I33" s="30"/>
      <c r="J33" s="30"/>
      <c r="K33" s="30"/>
    </row>
    <row r="34" spans="1:11" x14ac:dyDescent="0.3">
      <c r="A34" s="30"/>
      <c r="G34" s="30"/>
      <c r="H34" s="30"/>
      <c r="I34" s="30"/>
      <c r="J34" s="30"/>
      <c r="K34" s="30"/>
    </row>
    <row r="35" spans="1:11" x14ac:dyDescent="0.3">
      <c r="A35" s="30"/>
      <c r="G35" s="30"/>
      <c r="H35" s="30"/>
      <c r="I35" s="30"/>
      <c r="J35" s="30"/>
      <c r="K35" s="30"/>
    </row>
    <row r="36" spans="1:11" x14ac:dyDescent="0.3">
      <c r="A36" s="30"/>
      <c r="B36" s="30"/>
      <c r="C36" s="30"/>
      <c r="D36" s="30"/>
      <c r="E36" s="30"/>
      <c r="F36" s="30"/>
      <c r="G36" s="30"/>
      <c r="H36" s="30"/>
      <c r="I36" s="30"/>
      <c r="J36" s="30"/>
      <c r="K36" s="30"/>
    </row>
    <row r="37" spans="1:11" x14ac:dyDescent="0.3">
      <c r="A37" s="30"/>
      <c r="B37" s="30"/>
      <c r="C37" s="30"/>
      <c r="D37" s="30"/>
      <c r="E37" s="30"/>
      <c r="F37" s="30"/>
      <c r="G37" s="30"/>
      <c r="H37" s="30"/>
      <c r="I37" s="30"/>
      <c r="J37" s="30"/>
      <c r="K37" s="30"/>
    </row>
  </sheetData>
  <sheetProtection algorithmName="SHA-512" hashValue="rKU92cb3ymt3GRpARmmwCdCN9p0VAMhkW15tUeMPuetl64hS4GXD4sN+zgl7HY8Cb+hvMosUpbMmT4caLt2BTQ==" saltValue="u8+ARohawTlQ8pAoiNKwXw==" spinCount="100000" sheet="1" objects="1" scenarios="1"/>
  <protectedRanges>
    <protectedRange sqref="B4:C21 E5:F12 F4 E14:F20 C24:C26" name="수정가능"/>
  </protectedRanges>
  <mergeCells count="7">
    <mergeCell ref="B2:G2"/>
    <mergeCell ref="B29:D29"/>
    <mergeCell ref="B3:C3"/>
    <mergeCell ref="E3:F3"/>
    <mergeCell ref="D4:D12"/>
    <mergeCell ref="D14:D20"/>
    <mergeCell ref="D22:E22"/>
  </mergeCells>
  <phoneticPr fontId="6" type="noConversion"/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문서" ma:contentTypeID="0x0101007D4D5D84C659F9459ABC26E603B9824E" ma:contentTypeVersion="9" ma:contentTypeDescription="새 문서를 만듭니다." ma:contentTypeScope="" ma:versionID="61e1c5641b18a1e9cdbf970137d1914f">
  <xsd:schema xmlns:xsd="http://www.w3.org/2001/XMLSchema" xmlns:xs="http://www.w3.org/2001/XMLSchema" xmlns:p="http://schemas.microsoft.com/office/2006/metadata/properties" xmlns:ns3="03a033cd-33d8-41cd-8d6c-884e82479348" targetNamespace="http://schemas.microsoft.com/office/2006/metadata/properties" ma:root="true" ma:fieldsID="b8a4108e5264cc1e1f6906f9fbdb8df3" ns3:_="">
    <xsd:import namespace="03a033cd-33d8-41cd-8d6c-884e8247934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OCR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3a033cd-33d8-41cd-8d6c-884e8247934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6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콘텐츠 형식"/>
        <xsd:element ref="dc:title" minOccurs="0" maxOccurs="1" ma:index="4" ma:displayName="제목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B05DE72-8BCB-4403-9116-1272F5DFE9EC}">
  <ds:schemaRefs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purl.org/dc/dcmitype/"/>
    <ds:schemaRef ds:uri="03a033cd-33d8-41cd-8d6c-884e82479348"/>
    <ds:schemaRef ds:uri="http://purl.org/dc/elements/1.1/"/>
    <ds:schemaRef ds:uri="http://purl.org/dc/terms/"/>
    <ds:schemaRef ds:uri="http://schemas.microsoft.com/office/2006/documentManagement/type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165A5A81-2D20-4087-930E-56D208762C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3a033cd-33d8-41cd-8d6c-884e8247934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9CACFBF-AC1F-4ADD-B6E8-D9368EFC9A6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재무상태표</vt:lpstr>
      <vt:lpstr>현금흐름표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hey1009.ok@gmail.com</cp:lastModifiedBy>
  <cp:revision/>
  <dcterms:created xsi:type="dcterms:W3CDTF">2022-09-04T16:18:06Z</dcterms:created>
  <dcterms:modified xsi:type="dcterms:W3CDTF">2022-09-14T04:37:55Z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0x0101007D4D5D84C659F9459ABC26E603B9824E</vt:lpwstr>
  </property>
</Properties>
</file>