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K097\Downloads\"/>
    </mc:Choice>
  </mc:AlternateContent>
  <bookViews>
    <workbookView xWindow="0" yWindow="0" windowWidth="25125" windowHeight="11760" activeTab="4"/>
  </bookViews>
  <sheets>
    <sheet name="일정 계획표" sheetId="1" r:id="rId1"/>
    <sheet name="예산" sheetId="2" r:id="rId2"/>
    <sheet name="정산" sheetId="5" r:id="rId3"/>
    <sheet name="환전" sheetId="3" r:id="rId4"/>
    <sheet name="준비물 , 구매 리스트" sheetId="4" r:id="rId5"/>
  </sheets>
  <definedNames>
    <definedName name="_xlnm.Print_Area" localSheetId="1">예산!$A$1:$G$26</definedName>
    <definedName name="_xlnm.Print_Area" localSheetId="0">'일정 계획표'!$A$1:$D$42</definedName>
    <definedName name="_xlnm.Print_Area" localSheetId="2">정산!$A$1:$J$70</definedName>
    <definedName name="_xlnm.Print_Area" localSheetId="4">'준비물 , 구매 리스트'!$A$1:$F$22</definedName>
    <definedName name="_xlnm.Print_Area" localSheetId="3">환전!$A$1:$I$32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5" l="1"/>
  <c r="D20" i="2"/>
  <c r="D22" i="2" s="1"/>
  <c r="C22" i="2"/>
  <c r="G20" i="2"/>
  <c r="C20" i="2"/>
  <c r="E69" i="5" l="1"/>
  <c r="F69" i="5"/>
  <c r="D69" i="5"/>
  <c r="F66" i="5"/>
  <c r="E37" i="5"/>
  <c r="E49" i="5"/>
  <c r="E45" i="5"/>
  <c r="E70" i="5" l="1"/>
  <c r="F70" i="5"/>
  <c r="I69" i="5"/>
  <c r="D6" i="5"/>
  <c r="D66" i="5" s="1"/>
  <c r="C6" i="2"/>
  <c r="C8" i="2"/>
  <c r="I66" i="5" l="1"/>
  <c r="I70" i="5" s="1"/>
  <c r="K70" i="5" s="1"/>
  <c r="D70" i="5"/>
  <c r="G22" i="2"/>
</calcChain>
</file>

<file path=xl/sharedStrings.xml><?xml version="1.0" encoding="utf-8"?>
<sst xmlns="http://schemas.openxmlformats.org/spreadsheetml/2006/main" count="391" uniqueCount="212">
  <si>
    <t>시간</t>
    <phoneticPr fontId="4" type="noConversion"/>
  </si>
  <si>
    <t>내용</t>
    <phoneticPr fontId="4" type="noConversion"/>
  </si>
  <si>
    <t>공항으로 출발</t>
    <phoneticPr fontId="4" type="noConversion"/>
  </si>
  <si>
    <t>공항 도착, 입국 수속 밟기</t>
    <phoneticPr fontId="4" type="noConversion"/>
  </si>
  <si>
    <t>주소</t>
    <phoneticPr fontId="4" type="noConversion"/>
  </si>
  <si>
    <t>호치민 도착</t>
    <phoneticPr fontId="4" type="noConversion"/>
  </si>
  <si>
    <t>다낭 공항</t>
    <phoneticPr fontId="4" type="noConversion"/>
  </si>
  <si>
    <t>이륙, 제주항공</t>
    <phoneticPr fontId="4" type="noConversion"/>
  </si>
  <si>
    <t>이륙, 비엣젯항공</t>
    <phoneticPr fontId="4" type="noConversion"/>
  </si>
  <si>
    <t>TERMINAL 1</t>
    <phoneticPr fontId="4" type="noConversion"/>
  </si>
  <si>
    <t>인천 도착</t>
    <phoneticPr fontId="4" type="noConversion"/>
  </si>
  <si>
    <t>시청사</t>
    <phoneticPr fontId="4" type="noConversion"/>
  </si>
  <si>
    <t>사이공스퀘어</t>
    <phoneticPr fontId="4" type="noConversion"/>
  </si>
  <si>
    <t>데탐</t>
    <phoneticPr fontId="4" type="noConversion"/>
  </si>
  <si>
    <t>벤탄</t>
    <phoneticPr fontId="4" type="noConversion"/>
  </si>
  <si>
    <t>스트릿푸드마켓</t>
    <phoneticPr fontId="4" type="noConversion"/>
  </si>
  <si>
    <t>무이네 투어 시작</t>
    <phoneticPr fontId="4" type="noConversion"/>
  </si>
  <si>
    <t>투어 끝</t>
    <phoneticPr fontId="4" type="noConversion"/>
  </si>
  <si>
    <t>숙소 컴백</t>
    <phoneticPr fontId="4" type="noConversion"/>
  </si>
  <si>
    <t>호치민 도착</t>
    <phoneticPr fontId="4" type="noConversion"/>
  </si>
  <si>
    <t>호텔 앞 픽업</t>
    <phoneticPr fontId="4" type="noConversion"/>
  </si>
  <si>
    <t>투어 끝</t>
    <phoneticPr fontId="4" type="noConversion"/>
  </si>
  <si>
    <t>호치민 도착</t>
    <phoneticPr fontId="4" type="noConversion"/>
  </si>
  <si>
    <t>호치민 공항 도착</t>
    <phoneticPr fontId="4" type="noConversion"/>
  </si>
  <si>
    <t>다낭행 뱅기 이륙</t>
    <phoneticPr fontId="4" type="noConversion"/>
  </si>
  <si>
    <t>다낭에 뱅기 도착</t>
    <phoneticPr fontId="4" type="noConversion"/>
  </si>
  <si>
    <t>숙소 도착</t>
    <phoneticPr fontId="4" type="noConversion"/>
  </si>
  <si>
    <t>Saigon Pink 3 Hotel</t>
    <phoneticPr fontId="4" type="noConversion"/>
  </si>
  <si>
    <t>Queen's Finger Hotel Da Nang</t>
    <phoneticPr fontId="4" type="noConversion"/>
  </si>
  <si>
    <t>요일</t>
    <phoneticPr fontId="4" type="noConversion"/>
  </si>
  <si>
    <t>2022.07.17.일-2022.07.23.금</t>
    <phoneticPr fontId="4" type="noConversion"/>
  </si>
  <si>
    <t>택시가 호텔로 픽업옴</t>
    <phoneticPr fontId="4" type="noConversion"/>
  </si>
  <si>
    <t>Tiger Fish Divers, Hoi An</t>
    <phoneticPr fontId="4" type="noConversion"/>
  </si>
  <si>
    <t>스쿠버다이빙 펀 다이빙, 2회</t>
    <phoneticPr fontId="4" type="noConversion"/>
  </si>
  <si>
    <t>더 일찍 일어나서 준비해야겠디?</t>
    <phoneticPr fontId="4" type="noConversion"/>
  </si>
  <si>
    <t>핑크성당</t>
    <phoneticPr fontId="4" type="noConversion"/>
  </si>
  <si>
    <t>다이빙 끝</t>
    <phoneticPr fontId="4" type="noConversion"/>
  </si>
  <si>
    <t>숙소 도착</t>
    <phoneticPr fontId="4" type="noConversion"/>
  </si>
  <si>
    <t>투어 끝</t>
    <phoneticPr fontId="4" type="noConversion"/>
  </si>
  <si>
    <t>바나힐 투어 시작, 골든브릿지 보기</t>
    <phoneticPr fontId="4" type="noConversion"/>
  </si>
  <si>
    <t>시내구경</t>
    <phoneticPr fontId="4" type="noConversion"/>
  </si>
  <si>
    <t>미케비치, 판동동해변</t>
    <phoneticPr fontId="4" type="noConversion"/>
  </si>
  <si>
    <t>구분</t>
    <phoneticPr fontId="4" type="noConversion"/>
  </si>
  <si>
    <t>뱅기표</t>
    <phoneticPr fontId="4" type="noConversion"/>
  </si>
  <si>
    <t>인천-호치민</t>
    <phoneticPr fontId="4" type="noConversion"/>
  </si>
  <si>
    <t>다낭-인천</t>
    <phoneticPr fontId="4" type="noConversion"/>
  </si>
  <si>
    <t>내용</t>
    <phoneticPr fontId="4" type="noConversion"/>
  </si>
  <si>
    <t>수수료</t>
    <phoneticPr fontId="4" type="noConversion"/>
  </si>
  <si>
    <t>숙소</t>
    <phoneticPr fontId="4" type="noConversion"/>
  </si>
  <si>
    <t>결제방식</t>
    <phoneticPr fontId="4" type="noConversion"/>
  </si>
  <si>
    <t>신용카드</t>
    <phoneticPr fontId="4" type="noConversion"/>
  </si>
  <si>
    <t>금액(KRW)</t>
    <phoneticPr fontId="4" type="noConversion"/>
  </si>
  <si>
    <t>금액(VND)</t>
    <phoneticPr fontId="4" type="noConversion"/>
  </si>
  <si>
    <t>Saigon Pink 3 Hotel</t>
    <phoneticPr fontId="4" type="noConversion"/>
  </si>
  <si>
    <t>Queen's Finger Hotel Da Nang</t>
    <phoneticPr fontId="4" type="noConversion"/>
  </si>
  <si>
    <t>호텔앞</t>
    <phoneticPr fontId="4" type="noConversion"/>
  </si>
  <si>
    <t>교통</t>
    <phoneticPr fontId="4" type="noConversion"/>
  </si>
  <si>
    <t>벤(다낭-호이안) 왕복</t>
    <phoneticPr fontId="4" type="noConversion"/>
  </si>
  <si>
    <t>풍짱버스(호치민-&gt;무이네)</t>
    <phoneticPr fontId="4" type="noConversion"/>
  </si>
  <si>
    <t>풍짱버스(무이네-&gt;호치민)</t>
    <phoneticPr fontId="4" type="noConversion"/>
  </si>
  <si>
    <t>온라인</t>
    <phoneticPr fontId="4" type="noConversion"/>
  </si>
  <si>
    <t>투어</t>
    <phoneticPr fontId="4" type="noConversion"/>
  </si>
  <si>
    <t xml:space="preserve">무이네 샌드 지프 </t>
    <phoneticPr fontId="4" type="noConversion"/>
  </si>
  <si>
    <t>메콩강 투어</t>
    <phoneticPr fontId="4" type="noConversion"/>
  </si>
  <si>
    <t>바나힐 투어</t>
    <phoneticPr fontId="4" type="noConversion"/>
  </si>
  <si>
    <t>스쿠버다이빙</t>
    <phoneticPr fontId="4" type="noConversion"/>
  </si>
  <si>
    <t>호치민-다낭</t>
    <phoneticPr fontId="4" type="noConversion"/>
  </si>
  <si>
    <t>여권 퀵비</t>
    <phoneticPr fontId="4" type="noConversion"/>
  </si>
  <si>
    <t>달러 환전</t>
    <phoneticPr fontId="4" type="noConversion"/>
  </si>
  <si>
    <t>유심</t>
    <phoneticPr fontId="4" type="noConversion"/>
  </si>
  <si>
    <t>완료 여부</t>
    <phoneticPr fontId="4" type="noConversion"/>
  </si>
  <si>
    <t>완료</t>
    <phoneticPr fontId="4" type="noConversion"/>
  </si>
  <si>
    <t>동 환전</t>
    <phoneticPr fontId="4" type="noConversion"/>
  </si>
  <si>
    <t>1310원</t>
    <phoneticPr fontId="4" type="noConversion"/>
  </si>
  <si>
    <t>호텔 루프탑 수영장</t>
    <phoneticPr fontId="4" type="noConversion"/>
  </si>
  <si>
    <t>논눅해변</t>
  </si>
  <si>
    <t>콘시장</t>
  </si>
  <si>
    <t>다낭 시내구경</t>
    <phoneticPr fontId="4" type="noConversion"/>
  </si>
  <si>
    <t>17(일)</t>
    <phoneticPr fontId="4" type="noConversion"/>
  </si>
  <si>
    <t>18(월)</t>
    <phoneticPr fontId="4" type="noConversion"/>
  </si>
  <si>
    <t>19(화)</t>
    <phoneticPr fontId="4" type="noConversion"/>
  </si>
  <si>
    <t>20(수)</t>
    <phoneticPr fontId="4" type="noConversion"/>
  </si>
  <si>
    <t>21(목)</t>
    <phoneticPr fontId="4" type="noConversion"/>
  </si>
  <si>
    <t>22(금)</t>
    <phoneticPr fontId="4" type="noConversion"/>
  </si>
  <si>
    <t>기상( 준비물 확인)</t>
    <phoneticPr fontId="4" type="noConversion"/>
  </si>
  <si>
    <t>전자기기</t>
    <phoneticPr fontId="4" type="noConversion"/>
  </si>
  <si>
    <t>핸드폰</t>
    <phoneticPr fontId="4" type="noConversion"/>
  </si>
  <si>
    <t>충전기</t>
    <phoneticPr fontId="4" type="noConversion"/>
  </si>
  <si>
    <t>에어팟</t>
    <phoneticPr fontId="4" type="noConversion"/>
  </si>
  <si>
    <t>옷</t>
    <phoneticPr fontId="4" type="noConversion"/>
  </si>
  <si>
    <t>속옷</t>
    <phoneticPr fontId="4" type="noConversion"/>
  </si>
  <si>
    <t>메이크업</t>
    <phoneticPr fontId="4" type="noConversion"/>
  </si>
  <si>
    <t>선크림</t>
    <phoneticPr fontId="4" type="noConversion"/>
  </si>
  <si>
    <t>아이라이너</t>
    <phoneticPr fontId="4" type="noConversion"/>
  </si>
  <si>
    <t>아이브로우</t>
    <phoneticPr fontId="4" type="noConversion"/>
  </si>
  <si>
    <t>위생</t>
    <phoneticPr fontId="4" type="noConversion"/>
  </si>
  <si>
    <t>일회용 샴푸</t>
    <phoneticPr fontId="4" type="noConversion"/>
  </si>
  <si>
    <t>렌즈</t>
    <phoneticPr fontId="4" type="noConversion"/>
  </si>
  <si>
    <t>렌즈액</t>
    <phoneticPr fontId="4" type="noConversion"/>
  </si>
  <si>
    <t>렌즈통</t>
    <phoneticPr fontId="4" type="noConversion"/>
  </si>
  <si>
    <t>패션</t>
    <phoneticPr fontId="4" type="noConversion"/>
  </si>
  <si>
    <t>선글라스</t>
    <phoneticPr fontId="4" type="noConversion"/>
  </si>
  <si>
    <t>안경</t>
    <phoneticPr fontId="4" type="noConversion"/>
  </si>
  <si>
    <t/>
  </si>
  <si>
    <t>마스카라</t>
    <phoneticPr fontId="4" type="noConversion"/>
  </si>
  <si>
    <t>뷰러</t>
    <phoneticPr fontId="4" type="noConversion"/>
  </si>
  <si>
    <t>컨실러</t>
    <phoneticPr fontId="4" type="noConversion"/>
  </si>
  <si>
    <t>준비물</t>
    <phoneticPr fontId="4" type="noConversion"/>
  </si>
  <si>
    <t>구매</t>
    <phoneticPr fontId="4" type="noConversion"/>
  </si>
  <si>
    <t>라탄백</t>
    <phoneticPr fontId="4" type="noConversion"/>
  </si>
  <si>
    <t>콩커피</t>
    <phoneticPr fontId="4" type="noConversion"/>
  </si>
  <si>
    <t>쌀국수</t>
    <phoneticPr fontId="4" type="noConversion"/>
  </si>
  <si>
    <t>반미</t>
    <phoneticPr fontId="4" type="noConversion"/>
  </si>
  <si>
    <t>분짜</t>
    <phoneticPr fontId="4" type="noConversion"/>
  </si>
  <si>
    <t>다람쥐똥커피</t>
    <phoneticPr fontId="4" type="noConversion"/>
  </si>
  <si>
    <t>전통의상</t>
    <phoneticPr fontId="4" type="noConversion"/>
  </si>
  <si>
    <t>전통모자</t>
    <phoneticPr fontId="4" type="noConversion"/>
  </si>
  <si>
    <t>신고다닐 신발</t>
    <phoneticPr fontId="4" type="noConversion"/>
  </si>
  <si>
    <t>입고다닐 원피스</t>
    <phoneticPr fontId="4" type="noConversion"/>
  </si>
  <si>
    <t>족집개</t>
    <phoneticPr fontId="4" type="noConversion"/>
  </si>
  <si>
    <t>망토 우비</t>
    <phoneticPr fontId="4" type="noConversion"/>
  </si>
  <si>
    <t>Quan Nem- Crab Spring Roll</t>
    <phoneticPr fontId="4" type="noConversion"/>
  </si>
  <si>
    <t>메콩강 투어 시작, 코끼리귀피쉬튀김 먹어보기</t>
    <phoneticPr fontId="4" type="noConversion"/>
  </si>
  <si>
    <t>완료</t>
    <phoneticPr fontId="4" type="noConversion"/>
  </si>
  <si>
    <t>front Desk</t>
    <phoneticPr fontId="4" type="noConversion"/>
  </si>
  <si>
    <t>호치민공항-데탐거리</t>
    <phoneticPr fontId="4" type="noConversion"/>
  </si>
  <si>
    <t>In Bus</t>
    <phoneticPr fontId="4" type="noConversion"/>
  </si>
  <si>
    <t>식비</t>
    <phoneticPr fontId="4" type="noConversion"/>
  </si>
  <si>
    <t>호치민 공항 Big Bowl 쌀국수 콤보</t>
    <phoneticPr fontId="4" type="noConversion"/>
  </si>
  <si>
    <t>기타 경비</t>
    <phoneticPr fontId="4" type="noConversion"/>
  </si>
  <si>
    <t>금액(USD)</t>
    <phoneticPr fontId="4" type="noConversion"/>
  </si>
  <si>
    <t>편의점 Pad 2pack</t>
    <phoneticPr fontId="4" type="noConversion"/>
  </si>
  <si>
    <t>무이네 가는길; 휴게소; 미닛메이드</t>
    <phoneticPr fontId="4" type="noConversion"/>
  </si>
  <si>
    <t>사막투어 입장료</t>
    <phoneticPr fontId="4" type="noConversion"/>
  </si>
  <si>
    <t>무이네 가이드 팁</t>
    <phoneticPr fontId="4" type="noConversion"/>
  </si>
  <si>
    <t>샌드 슬라이딩 패드</t>
    <phoneticPr fontId="4" type="noConversion"/>
  </si>
  <si>
    <t>가이드가 줬음(왜 준지 모름)</t>
    <phoneticPr fontId="4" type="noConversion"/>
  </si>
  <si>
    <t>무이네 Café Sue+집업 구매</t>
    <phoneticPr fontId="4" type="noConversion"/>
  </si>
  <si>
    <t>호치민행; 휴게소; 붕어싸만코</t>
    <phoneticPr fontId="4" type="noConversion"/>
  </si>
  <si>
    <t>Grab 호치민 숙소-&gt;꽌넴</t>
    <phoneticPr fontId="4" type="noConversion"/>
  </si>
  <si>
    <t>Grab 호치민 꽌넴-&gt;숙소</t>
    <phoneticPr fontId="4" type="noConversion"/>
  </si>
  <si>
    <t>저녁식사(팁1000동 포함)</t>
    <phoneticPr fontId="4" type="noConversion"/>
  </si>
  <si>
    <t>Quan Nem</t>
    <phoneticPr fontId="4" type="noConversion"/>
  </si>
  <si>
    <t>Pharmercy 인공눈물,Pads</t>
    <phoneticPr fontId="4" type="noConversion"/>
  </si>
  <si>
    <t>공차</t>
    <phoneticPr fontId="4" type="noConversion"/>
  </si>
  <si>
    <t>아침 쓰어다 커피</t>
    <phoneticPr fontId="4" type="noConversion"/>
  </si>
  <si>
    <t>아침 반미+음료</t>
    <phoneticPr fontId="4" type="noConversion"/>
  </si>
  <si>
    <t>유니콘 섬 악사 팁</t>
    <phoneticPr fontId="4" type="noConversion"/>
  </si>
  <si>
    <t>얼굴마사지 도구 2개</t>
    <phoneticPr fontId="4" type="noConversion"/>
  </si>
  <si>
    <t xml:space="preserve">섬에서 음료수 </t>
    <phoneticPr fontId="4" type="noConversion"/>
  </si>
  <si>
    <t>섬에서 코코넛바나나아이스크림</t>
    <phoneticPr fontId="4" type="noConversion"/>
  </si>
  <si>
    <t>메콩강 보트 팁</t>
    <phoneticPr fontId="4" type="noConversion"/>
  </si>
  <si>
    <t>섬에서 자전거 타다다 코코넛음료</t>
    <phoneticPr fontId="4" type="noConversion"/>
  </si>
  <si>
    <t>메콩강 가이드 팁</t>
    <phoneticPr fontId="4" type="noConversion"/>
  </si>
  <si>
    <t>저녁 버섯스프+포+밀크티</t>
    <phoneticPr fontId="4" type="noConversion"/>
  </si>
  <si>
    <t>쇼핑</t>
    <phoneticPr fontId="4" type="noConversion"/>
  </si>
  <si>
    <t>라탄백미니+사각+빅사이즈</t>
    <phoneticPr fontId="4" type="noConversion"/>
  </si>
  <si>
    <t>옷세트1개+원피스1개+세트옷2개</t>
    <phoneticPr fontId="4" type="noConversion"/>
  </si>
  <si>
    <t>Grab 다낭공항에서 숙소까지</t>
    <phoneticPr fontId="4" type="noConversion"/>
  </si>
  <si>
    <t>호치민공항 반미+카페</t>
    <phoneticPr fontId="4" type="noConversion"/>
  </si>
  <si>
    <t>다낭호텔앞 슈퍼;아이스크림+차</t>
    <phoneticPr fontId="4" type="noConversion"/>
  </si>
  <si>
    <t xml:space="preserve"> </t>
    <phoneticPr fontId="4" type="noConversion"/>
  </si>
  <si>
    <t>바나힐 점심; 롯데리아</t>
    <phoneticPr fontId="4" type="noConversion"/>
  </si>
  <si>
    <t>바니힐 아이스크림</t>
    <phoneticPr fontId="4" type="noConversion"/>
  </si>
  <si>
    <t>다낭 한시장 라탄백3개</t>
    <phoneticPr fontId="4" type="noConversion"/>
  </si>
  <si>
    <t>다낭 한시장 가방+모자</t>
    <phoneticPr fontId="4" type="noConversion"/>
  </si>
  <si>
    <t>다낭 한시장 원피스3개</t>
    <phoneticPr fontId="4" type="noConversion"/>
  </si>
  <si>
    <t>다낭 아침 쌀국수</t>
    <phoneticPr fontId="4" type="noConversion"/>
  </si>
  <si>
    <t>다낭 아침 카페쓰어</t>
    <phoneticPr fontId="4" type="noConversion"/>
  </si>
  <si>
    <t>스카프</t>
    <phoneticPr fontId="4" type="noConversion"/>
  </si>
  <si>
    <t>나이키 숏팬츠</t>
    <phoneticPr fontId="4" type="noConversion"/>
  </si>
  <si>
    <t>호이안 쪼리</t>
    <phoneticPr fontId="4" type="noConversion"/>
  </si>
  <si>
    <t>코코넛과자8개</t>
    <phoneticPr fontId="4" type="noConversion"/>
  </si>
  <si>
    <t>코끼리 팔찌 2개</t>
    <phoneticPr fontId="4" type="noConversion"/>
  </si>
  <si>
    <t>다낭공항 크롸상+딸기우유</t>
    <phoneticPr fontId="4" type="noConversion"/>
  </si>
  <si>
    <t>베트남은행 송금수수료</t>
  </si>
  <si>
    <t>세븐일레븐</t>
    <phoneticPr fontId="4" type="noConversion"/>
  </si>
  <si>
    <t>urban Market</t>
    <phoneticPr fontId="4" type="noConversion"/>
  </si>
  <si>
    <t>Full Market</t>
    <phoneticPr fontId="4" type="noConversion"/>
  </si>
  <si>
    <t>소계</t>
    <phoneticPr fontId="4" type="noConversion"/>
  </si>
  <si>
    <t>총액</t>
    <phoneticPr fontId="4" type="noConversion"/>
  </si>
  <si>
    <t>1달러</t>
    <phoneticPr fontId="4" type="noConversion"/>
  </si>
  <si>
    <t>10000동</t>
    <phoneticPr fontId="4" type="noConversion"/>
  </si>
  <si>
    <t>500원</t>
    <phoneticPr fontId="4" type="noConversion"/>
  </si>
  <si>
    <t>달러</t>
    <phoneticPr fontId="4" type="noConversion"/>
  </si>
  <si>
    <t>원</t>
    <phoneticPr fontId="4" type="noConversion"/>
  </si>
  <si>
    <t>현금</t>
    <phoneticPr fontId="4" type="noConversion"/>
  </si>
  <si>
    <t>바나힐 가이드 팁</t>
    <phoneticPr fontId="4" type="noConversion"/>
  </si>
  <si>
    <t>바나힐 영어 추가 금액</t>
    <phoneticPr fontId="4" type="noConversion"/>
  </si>
  <si>
    <t>계좌이체</t>
    <phoneticPr fontId="4" type="noConversion"/>
  </si>
  <si>
    <t>체크카드</t>
    <phoneticPr fontId="4" type="noConversion"/>
  </si>
  <si>
    <t>계좌이체</t>
    <phoneticPr fontId="4" type="noConversion"/>
  </si>
  <si>
    <t>계좌이체</t>
    <phoneticPr fontId="4" type="noConversion"/>
  </si>
  <si>
    <t>여권 퀵비</t>
  </si>
  <si>
    <t>기타</t>
    <phoneticPr fontId="4" type="noConversion"/>
  </si>
  <si>
    <t>유심</t>
  </si>
  <si>
    <t>베트남여행 경비 정산 내역서</t>
    <phoneticPr fontId="4" type="noConversion"/>
  </si>
  <si>
    <t>비고</t>
    <phoneticPr fontId="4" type="noConversion"/>
  </si>
  <si>
    <t>비고</t>
    <phoneticPr fontId="4" type="noConversion"/>
  </si>
  <si>
    <t>x</t>
    <phoneticPr fontId="4" type="noConversion"/>
  </si>
  <si>
    <t>계좌이체</t>
    <phoneticPr fontId="4" type="noConversion"/>
  </si>
  <si>
    <t>신용카드</t>
    <phoneticPr fontId="4" type="noConversion"/>
  </si>
  <si>
    <t>총액</t>
    <phoneticPr fontId="4" type="noConversion"/>
  </si>
  <si>
    <t>베트남 여행 경비 예산 내역서</t>
    <phoneticPr fontId="4" type="noConversion"/>
  </si>
  <si>
    <t>베트남 여행 일정 계획표</t>
    <phoneticPr fontId="4" type="noConversion"/>
  </si>
  <si>
    <t>소계</t>
    <phoneticPr fontId="4" type="noConversion"/>
  </si>
  <si>
    <t>TERMINAL 1</t>
    <phoneticPr fontId="4" type="noConversion"/>
  </si>
  <si>
    <t>A형2차, B형3차 간염 예방접종 예약</t>
    <phoneticPr fontId="4" type="noConversion"/>
  </si>
  <si>
    <t>무이네 도착</t>
    <phoneticPr fontId="4" type="noConversion"/>
  </si>
  <si>
    <t>풍짱 슬리핑 버스 탑승, MUI NE행</t>
    <phoneticPr fontId="4" type="noConversion"/>
  </si>
  <si>
    <t>선물용기념품</t>
    <phoneticPr fontId="4" type="noConversion"/>
  </si>
  <si>
    <t>취침용 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</si>
</sst>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-* #,##0.00_-;\-* #,##0.00_-;_-* &quot;-&quot;_-;_-@_-"/>
  </numFmts>
  <fonts count="9" x14ac:knownFonts="1">
    <font>
      <sz val="9"/>
      <color theme="1"/>
      <name val="맑은 고딕"/>
      <family val="2"/>
      <charset val="129"/>
    </font>
    <font>
      <sz val="9"/>
      <color theme="1"/>
      <name val="맑은 고딕"/>
      <family val="2"/>
      <charset val="129"/>
    </font>
    <font>
      <sz val="11"/>
      <color theme="1"/>
      <name val="맑은 고딕"/>
      <family val="2"/>
      <scheme val="minor"/>
    </font>
    <font>
      <sz val="9"/>
      <color theme="1"/>
      <name val="맑은 고딕"/>
      <family val="2"/>
      <scheme val="minor"/>
    </font>
    <font>
      <sz val="8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rgb="FFFF0000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9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2" applyFont="1"/>
    <xf numFmtId="0" fontId="5" fillId="0" borderId="0" xfId="0" applyFont="1">
      <alignment vertical="center"/>
    </xf>
    <xf numFmtId="41" fontId="0" fillId="0" borderId="0" xfId="1" applyFont="1">
      <alignment vertical="center"/>
    </xf>
    <xf numFmtId="41" fontId="5" fillId="0" borderId="0" xfId="1" applyFont="1">
      <alignment vertical="center"/>
    </xf>
    <xf numFmtId="0" fontId="5" fillId="2" borderId="1" xfId="0" applyFont="1" applyFill="1" applyBorder="1">
      <alignment vertical="center"/>
    </xf>
    <xf numFmtId="0" fontId="0" fillId="0" borderId="1" xfId="0" applyBorder="1">
      <alignment vertical="center"/>
    </xf>
    <xf numFmtId="20" fontId="0" fillId="0" borderId="1" xfId="0" applyNumberFormat="1" applyBorder="1">
      <alignment vertical="center"/>
    </xf>
    <xf numFmtId="0" fontId="3" fillId="0" borderId="0" xfId="2" quotePrefix="1" applyFont="1"/>
    <xf numFmtId="176" fontId="0" fillId="0" borderId="0" xfId="1" applyNumberFormat="1" applyFont="1">
      <alignment vertical="center"/>
    </xf>
    <xf numFmtId="0" fontId="7" fillId="0" borderId="0" xfId="2" applyFont="1"/>
    <xf numFmtId="41" fontId="0" fillId="0" borderId="0" xfId="1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0" fillId="0" borderId="5" xfId="0" applyBorder="1">
      <alignment vertical="center"/>
    </xf>
    <xf numFmtId="41" fontId="0" fillId="0" borderId="5" xfId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6" xfId="2" applyFont="1" applyBorder="1"/>
    <xf numFmtId="0" fontId="0" fillId="0" borderId="0" xfId="0" applyBorder="1">
      <alignment vertical="center"/>
    </xf>
    <xf numFmtId="41" fontId="0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7" xfId="2" applyFont="1" applyBorder="1"/>
    <xf numFmtId="0" fontId="0" fillId="0" borderId="8" xfId="0" applyBorder="1">
      <alignment vertical="center"/>
    </xf>
    <xf numFmtId="41" fontId="0" fillId="0" borderId="8" xfId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3" fillId="0" borderId="9" xfId="2" applyFont="1" applyBorder="1"/>
    <xf numFmtId="0" fontId="0" fillId="0" borderId="11" xfId="0" applyBorder="1">
      <alignment vertical="center"/>
    </xf>
    <xf numFmtId="41" fontId="0" fillId="0" borderId="11" xfId="1" applyFont="1" applyBorder="1">
      <alignment vertical="center"/>
    </xf>
    <xf numFmtId="176" fontId="0" fillId="0" borderId="11" xfId="1" applyNumberFormat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12" xfId="2" applyFont="1" applyBorder="1"/>
    <xf numFmtId="176" fontId="0" fillId="0" borderId="0" xfId="1" applyNumberFormat="1" applyFont="1" applyBorder="1">
      <alignment vertical="center"/>
    </xf>
    <xf numFmtId="176" fontId="0" fillId="0" borderId="5" xfId="1" applyNumberFormat="1" applyFont="1" applyBorder="1">
      <alignment vertical="center"/>
    </xf>
    <xf numFmtId="41" fontId="6" fillId="0" borderId="0" xfId="1" applyFont="1" applyBorder="1">
      <alignment vertical="center"/>
    </xf>
    <xf numFmtId="41" fontId="1" fillId="0" borderId="0" xfId="1" applyFont="1" applyBorder="1">
      <alignment vertical="center"/>
    </xf>
    <xf numFmtId="41" fontId="1" fillId="0" borderId="8" xfId="1" applyFont="1" applyBorder="1">
      <alignment vertical="center"/>
    </xf>
    <xf numFmtId="176" fontId="0" fillId="0" borderId="8" xfId="1" applyNumberFormat="1" applyFont="1" applyBorder="1">
      <alignment vertical="center"/>
    </xf>
    <xf numFmtId="41" fontId="1" fillId="0" borderId="5" xfId="1" applyFont="1" applyBorder="1">
      <alignment vertical="center"/>
    </xf>
    <xf numFmtId="41" fontId="5" fillId="3" borderId="11" xfId="1" applyFont="1" applyFill="1" applyBorder="1">
      <alignment vertical="center"/>
    </xf>
    <xf numFmtId="41" fontId="5" fillId="3" borderId="11" xfId="1" applyFont="1" applyFill="1" applyBorder="1" applyAlignment="1">
      <alignment horizontal="center" vertical="center"/>
    </xf>
    <xf numFmtId="41" fontId="5" fillId="3" borderId="12" xfId="1" applyFont="1" applyFill="1" applyBorder="1">
      <alignment vertical="center"/>
    </xf>
    <xf numFmtId="41" fontId="0" fillId="0" borderId="0" xfId="1" applyFont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41" fontId="0" fillId="0" borderId="11" xfId="1" applyFont="1" applyBorder="1" applyAlignment="1">
      <alignment horizontal="center" vertical="center"/>
    </xf>
    <xf numFmtId="0" fontId="3" fillId="0" borderId="0" xfId="2" applyFont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2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3" xfId="2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1" fontId="5" fillId="0" borderId="0" xfId="1" applyFont="1" applyFill="1" applyBorder="1">
      <alignment vertical="center"/>
    </xf>
    <xf numFmtId="0" fontId="3" fillId="0" borderId="0" xfId="2" applyFont="1" applyFill="1" applyBorder="1"/>
    <xf numFmtId="10" fontId="7" fillId="0" borderId="0" xfId="3" applyNumberFormat="1" applyFont="1" applyAlignment="1"/>
    <xf numFmtId="41" fontId="0" fillId="0" borderId="1" xfId="1" applyFont="1" applyBorder="1">
      <alignment vertical="center"/>
    </xf>
    <xf numFmtId="0" fontId="0" fillId="0" borderId="1" xfId="1" applyNumberFormat="1" applyFont="1" applyBorder="1" applyAlignment="1">
      <alignment horizontal="left" vertical="center"/>
    </xf>
    <xf numFmtId="41" fontId="5" fillId="3" borderId="1" xfId="1" applyFont="1" applyFill="1" applyBorder="1" applyAlignment="1">
      <alignment horizontal="center" vertical="center"/>
    </xf>
    <xf numFmtId="41" fontId="5" fillId="3" borderId="1" xfId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1" fontId="5" fillId="3" borderId="1" xfId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41" fontId="5" fillId="4" borderId="1" xfId="1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11" xfId="0" applyFont="1" applyFill="1" applyBorder="1" applyAlignment="1">
      <alignment horizontal="center" vertical="center"/>
    </xf>
    <xf numFmtId="41" fontId="5" fillId="4" borderId="11" xfId="1" applyFont="1" applyFill="1" applyBorder="1">
      <alignment vertical="center"/>
    </xf>
    <xf numFmtId="41" fontId="5" fillId="4" borderId="11" xfId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/>
    </xf>
    <xf numFmtId="41" fontId="5" fillId="4" borderId="12" xfId="1" applyFont="1" applyFill="1" applyBorder="1">
      <alignment vertical="center"/>
    </xf>
    <xf numFmtId="0" fontId="5" fillId="6" borderId="1" xfId="0" applyFont="1" applyFill="1" applyBorder="1" applyAlignment="1">
      <alignment horizontal="center" vertical="center"/>
    </xf>
    <xf numFmtId="0" fontId="3" fillId="7" borderId="16" xfId="2" applyFont="1" applyFill="1" applyBorder="1"/>
    <xf numFmtId="0" fontId="3" fillId="7" borderId="1" xfId="2" applyFont="1" applyFill="1" applyBorder="1"/>
    <xf numFmtId="0" fontId="3" fillId="7" borderId="17" xfId="2" applyFont="1" applyFill="1" applyBorder="1"/>
    <xf numFmtId="0" fontId="3" fillId="7" borderId="18" xfId="2" applyFont="1" applyFill="1" applyBorder="1"/>
    <xf numFmtId="0" fontId="3" fillId="7" borderId="19" xfId="2" applyFont="1" applyFill="1" applyBorder="1"/>
    <xf numFmtId="0" fontId="3" fillId="7" borderId="20" xfId="2" applyFont="1" applyFill="1" applyBorder="1"/>
    <xf numFmtId="0" fontId="3" fillId="8" borderId="16" xfId="2" applyFont="1" applyFill="1" applyBorder="1"/>
    <xf numFmtId="0" fontId="3" fillId="8" borderId="1" xfId="2" applyFont="1" applyFill="1" applyBorder="1"/>
    <xf numFmtId="0" fontId="3" fillId="8" borderId="17" xfId="2" applyFont="1" applyFill="1" applyBorder="1"/>
    <xf numFmtId="0" fontId="3" fillId="8" borderId="18" xfId="2" applyFont="1" applyFill="1" applyBorder="1"/>
    <xf numFmtId="0" fontId="3" fillId="8" borderId="19" xfId="2" applyFont="1" applyFill="1" applyBorder="1"/>
    <xf numFmtId="0" fontId="3" fillId="8" borderId="20" xfId="2" applyFont="1" applyFill="1" applyBorder="1"/>
    <xf numFmtId="0" fontId="7" fillId="7" borderId="13" xfId="2" applyFont="1" applyFill="1" applyBorder="1" applyAlignment="1">
      <alignment horizontal="center"/>
    </xf>
    <xf numFmtId="0" fontId="7" fillId="7" borderId="14" xfId="2" applyFont="1" applyFill="1" applyBorder="1" applyAlignment="1">
      <alignment horizontal="center"/>
    </xf>
    <xf numFmtId="0" fontId="7" fillId="7" borderId="15" xfId="2" applyFont="1" applyFill="1" applyBorder="1" applyAlignment="1">
      <alignment horizontal="center"/>
    </xf>
    <xf numFmtId="0" fontId="7" fillId="8" borderId="13" xfId="2" applyFont="1" applyFill="1" applyBorder="1" applyAlignment="1">
      <alignment horizontal="center"/>
    </xf>
    <xf numFmtId="0" fontId="7" fillId="8" borderId="14" xfId="2" applyFont="1" applyFill="1" applyBorder="1" applyAlignment="1">
      <alignment horizontal="center"/>
    </xf>
    <xf numFmtId="0" fontId="7" fillId="8" borderId="15" xfId="2" applyFont="1" applyFill="1" applyBorder="1" applyAlignment="1">
      <alignment horizontal="center"/>
    </xf>
  </cellXfs>
  <cellStyles count="4">
    <cellStyle name="백분율" xfId="3" builtinId="5"/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view="pageBreakPreview" zoomScaleNormal="100" zoomScaleSheetLayoutView="100" workbookViewId="0">
      <selection activeCell="C28" sqref="C28"/>
    </sheetView>
  </sheetViews>
  <sheetFormatPr defaultRowHeight="12" x14ac:dyDescent="0.2"/>
  <cols>
    <col min="3" max="3" width="25.85546875" customWidth="1"/>
    <col min="4" max="4" width="39.5703125" customWidth="1"/>
  </cols>
  <sheetData>
    <row r="1" spans="1:4" ht="16.5" x14ac:dyDescent="0.2">
      <c r="A1" s="61" t="s">
        <v>204</v>
      </c>
    </row>
    <row r="2" spans="1:4" x14ac:dyDescent="0.2">
      <c r="A2" s="2" t="s">
        <v>30</v>
      </c>
    </row>
    <row r="3" spans="1:4" x14ac:dyDescent="0.2">
      <c r="A3" s="5" t="s">
        <v>29</v>
      </c>
      <c r="B3" s="5" t="s">
        <v>0</v>
      </c>
      <c r="C3" s="5" t="s">
        <v>4</v>
      </c>
      <c r="D3" s="5" t="s">
        <v>1</v>
      </c>
    </row>
    <row r="4" spans="1:4" x14ac:dyDescent="0.2">
      <c r="A4" s="62" t="s">
        <v>78</v>
      </c>
      <c r="B4" s="7">
        <v>0.25</v>
      </c>
      <c r="C4" s="6"/>
      <c r="D4" s="6" t="s">
        <v>84</v>
      </c>
    </row>
    <row r="5" spans="1:4" x14ac:dyDescent="0.2">
      <c r="A5" s="63"/>
      <c r="B5" s="7">
        <v>0.27777777777777779</v>
      </c>
      <c r="C5" s="7"/>
      <c r="D5" s="6" t="s">
        <v>2</v>
      </c>
    </row>
    <row r="6" spans="1:4" x14ac:dyDescent="0.2">
      <c r="A6" s="63"/>
      <c r="B6" s="7">
        <v>0.3611111111111111</v>
      </c>
      <c r="C6" s="7"/>
      <c r="D6" s="6" t="s">
        <v>3</v>
      </c>
    </row>
    <row r="7" spans="1:4" x14ac:dyDescent="0.2">
      <c r="A7" s="63"/>
      <c r="B7" s="7">
        <v>0.4861111111111111</v>
      </c>
      <c r="C7" s="7" t="s">
        <v>206</v>
      </c>
      <c r="D7" s="6" t="s">
        <v>8</v>
      </c>
    </row>
    <row r="8" spans="1:4" x14ac:dyDescent="0.2">
      <c r="A8" s="63"/>
      <c r="B8" s="7">
        <v>0.6875</v>
      </c>
      <c r="C8" s="7" t="s">
        <v>206</v>
      </c>
      <c r="D8" s="6" t="s">
        <v>5</v>
      </c>
    </row>
    <row r="9" spans="1:4" x14ac:dyDescent="0.2">
      <c r="A9" s="63"/>
      <c r="B9" s="65" t="s">
        <v>40</v>
      </c>
      <c r="C9" s="7"/>
      <c r="D9" s="6" t="s">
        <v>11</v>
      </c>
    </row>
    <row r="10" spans="1:4" x14ac:dyDescent="0.2">
      <c r="A10" s="63"/>
      <c r="B10" s="65"/>
      <c r="C10" s="7"/>
      <c r="D10" s="6" t="s">
        <v>121</v>
      </c>
    </row>
    <row r="11" spans="1:4" x14ac:dyDescent="0.2">
      <c r="A11" s="63"/>
      <c r="B11" s="65"/>
      <c r="C11" s="7"/>
      <c r="D11" s="6" t="s">
        <v>12</v>
      </c>
    </row>
    <row r="12" spans="1:4" x14ac:dyDescent="0.2">
      <c r="A12" s="63"/>
      <c r="B12" s="65"/>
      <c r="C12" s="7"/>
      <c r="D12" s="6" t="s">
        <v>13</v>
      </c>
    </row>
    <row r="13" spans="1:4" x14ac:dyDescent="0.2">
      <c r="A13" s="63"/>
      <c r="B13" s="65"/>
      <c r="C13" s="7"/>
      <c r="D13" s="6" t="s">
        <v>14</v>
      </c>
    </row>
    <row r="14" spans="1:4" x14ac:dyDescent="0.2">
      <c r="A14" s="63"/>
      <c r="B14" s="65"/>
      <c r="C14" s="7"/>
      <c r="D14" s="6" t="s">
        <v>15</v>
      </c>
    </row>
    <row r="15" spans="1:4" x14ac:dyDescent="0.2">
      <c r="A15" s="64"/>
      <c r="B15" s="7">
        <v>0.91666666666666663</v>
      </c>
      <c r="C15" s="7"/>
      <c r="D15" s="6" t="s">
        <v>209</v>
      </c>
    </row>
    <row r="16" spans="1:4" x14ac:dyDescent="0.2">
      <c r="A16" s="62" t="s">
        <v>79</v>
      </c>
      <c r="B16" s="7">
        <v>0.125</v>
      </c>
      <c r="C16" s="7"/>
      <c r="D16" s="6" t="s">
        <v>208</v>
      </c>
    </row>
    <row r="17" spans="1:4" x14ac:dyDescent="0.2">
      <c r="A17" s="63"/>
      <c r="B17" s="7">
        <v>0.1875</v>
      </c>
      <c r="C17" s="6"/>
      <c r="D17" s="6" t="s">
        <v>16</v>
      </c>
    </row>
    <row r="18" spans="1:4" x14ac:dyDescent="0.2">
      <c r="A18" s="63"/>
      <c r="B18" s="7">
        <v>0.72916666666666663</v>
      </c>
      <c r="C18" s="6"/>
      <c r="D18" s="6" t="s">
        <v>17</v>
      </c>
    </row>
    <row r="19" spans="1:4" x14ac:dyDescent="0.2">
      <c r="A19" s="63"/>
      <c r="B19" s="7">
        <v>0.91666666666666663</v>
      </c>
      <c r="C19" s="6"/>
      <c r="D19" s="6" t="s">
        <v>19</v>
      </c>
    </row>
    <row r="20" spans="1:4" x14ac:dyDescent="0.2">
      <c r="A20" s="64"/>
      <c r="B20" s="7">
        <v>0.95833333333333337</v>
      </c>
      <c r="C20" s="6" t="s">
        <v>27</v>
      </c>
      <c r="D20" s="6" t="s">
        <v>18</v>
      </c>
    </row>
    <row r="21" spans="1:4" x14ac:dyDescent="0.2">
      <c r="A21" s="62" t="s">
        <v>80</v>
      </c>
      <c r="B21" s="7"/>
      <c r="C21" s="6"/>
      <c r="D21" s="6"/>
    </row>
    <row r="22" spans="1:4" x14ac:dyDescent="0.2">
      <c r="A22" s="63"/>
      <c r="B22" s="7">
        <v>0.33333333333333331</v>
      </c>
      <c r="C22" s="6" t="s">
        <v>20</v>
      </c>
      <c r="D22" s="6" t="s">
        <v>122</v>
      </c>
    </row>
    <row r="23" spans="1:4" x14ac:dyDescent="0.2">
      <c r="A23" s="63"/>
      <c r="B23" s="7">
        <v>0.72916666666666663</v>
      </c>
      <c r="C23" s="6"/>
      <c r="D23" s="6" t="s">
        <v>21</v>
      </c>
    </row>
    <row r="24" spans="1:4" x14ac:dyDescent="0.2">
      <c r="A24" s="63"/>
      <c r="B24" s="7">
        <v>0.79166666666666663</v>
      </c>
      <c r="C24" s="6"/>
      <c r="D24" s="6" t="s">
        <v>22</v>
      </c>
    </row>
    <row r="25" spans="1:4" x14ac:dyDescent="0.2">
      <c r="A25" s="63"/>
      <c r="B25" s="7">
        <v>0.85416666666666663</v>
      </c>
      <c r="C25" s="6"/>
      <c r="D25" s="6" t="s">
        <v>23</v>
      </c>
    </row>
    <row r="26" spans="1:4" x14ac:dyDescent="0.2">
      <c r="A26" s="63"/>
      <c r="B26" s="7">
        <v>0.9375</v>
      </c>
      <c r="C26" s="6"/>
      <c r="D26" s="6" t="s">
        <v>24</v>
      </c>
    </row>
    <row r="27" spans="1:4" x14ac:dyDescent="0.2">
      <c r="A27" s="64"/>
      <c r="B27" s="7">
        <v>0.99305555555555547</v>
      </c>
      <c r="C27" s="6"/>
      <c r="D27" s="6" t="s">
        <v>25</v>
      </c>
    </row>
    <row r="28" spans="1:4" x14ac:dyDescent="0.2">
      <c r="A28" s="62" t="s">
        <v>81</v>
      </c>
      <c r="B28" s="7">
        <v>4.1666666666666664E-2</v>
      </c>
      <c r="C28" s="6" t="s">
        <v>28</v>
      </c>
      <c r="D28" s="6" t="s">
        <v>26</v>
      </c>
    </row>
    <row r="29" spans="1:4" x14ac:dyDescent="0.2">
      <c r="A29" s="63"/>
      <c r="B29" s="7">
        <v>0.29166666666666669</v>
      </c>
      <c r="C29" s="6" t="s">
        <v>31</v>
      </c>
      <c r="D29" s="6" t="s">
        <v>34</v>
      </c>
    </row>
    <row r="30" spans="1:4" x14ac:dyDescent="0.2">
      <c r="A30" s="63"/>
      <c r="B30" s="7">
        <v>0.33333333333333331</v>
      </c>
      <c r="C30" s="6" t="s">
        <v>32</v>
      </c>
      <c r="D30" s="6" t="s">
        <v>33</v>
      </c>
    </row>
    <row r="31" spans="1:4" x14ac:dyDescent="0.2">
      <c r="A31" s="63"/>
      <c r="B31" s="7">
        <v>0.70833333333333337</v>
      </c>
      <c r="C31" s="6"/>
      <c r="D31" s="6" t="s">
        <v>36</v>
      </c>
    </row>
    <row r="32" spans="1:4" x14ac:dyDescent="0.2">
      <c r="A32" s="63"/>
      <c r="B32" s="7">
        <v>0.75</v>
      </c>
      <c r="C32" s="6"/>
      <c r="D32" s="6" t="s">
        <v>37</v>
      </c>
    </row>
    <row r="33" spans="1:4" x14ac:dyDescent="0.2">
      <c r="A33" s="63"/>
      <c r="B33" s="7">
        <v>0.77083333333333337</v>
      </c>
      <c r="C33" s="66" t="s">
        <v>77</v>
      </c>
      <c r="D33" s="6" t="s">
        <v>35</v>
      </c>
    </row>
    <row r="34" spans="1:4" x14ac:dyDescent="0.2">
      <c r="A34" s="63"/>
      <c r="B34" s="7"/>
      <c r="C34" s="66"/>
      <c r="D34" s="6" t="s">
        <v>75</v>
      </c>
    </row>
    <row r="35" spans="1:4" x14ac:dyDescent="0.2">
      <c r="A35" s="63"/>
      <c r="B35" s="7"/>
      <c r="C35" s="66"/>
      <c r="D35" s="6" t="s">
        <v>76</v>
      </c>
    </row>
    <row r="36" spans="1:4" x14ac:dyDescent="0.2">
      <c r="A36" s="64"/>
      <c r="B36" s="7"/>
      <c r="C36" s="66"/>
      <c r="D36" s="6" t="s">
        <v>74</v>
      </c>
    </row>
    <row r="37" spans="1:4" x14ac:dyDescent="0.2">
      <c r="A37" s="62" t="s">
        <v>82</v>
      </c>
      <c r="B37" s="7">
        <v>0.375</v>
      </c>
      <c r="C37" s="6"/>
      <c r="D37" s="6" t="s">
        <v>39</v>
      </c>
    </row>
    <row r="38" spans="1:4" x14ac:dyDescent="0.2">
      <c r="A38" s="63"/>
      <c r="B38" s="7">
        <v>0.70833333333333337</v>
      </c>
      <c r="C38" s="6"/>
      <c r="D38" s="6" t="s">
        <v>38</v>
      </c>
    </row>
    <row r="39" spans="1:4" x14ac:dyDescent="0.2">
      <c r="A39" s="64"/>
      <c r="B39" s="7">
        <v>0.75</v>
      </c>
      <c r="C39" s="6"/>
      <c r="D39" s="6" t="s">
        <v>41</v>
      </c>
    </row>
    <row r="40" spans="1:4" x14ac:dyDescent="0.2">
      <c r="A40" s="62" t="s">
        <v>83</v>
      </c>
      <c r="B40" s="7">
        <v>6.25E-2</v>
      </c>
      <c r="C40" s="6" t="s">
        <v>6</v>
      </c>
      <c r="D40" s="6" t="s">
        <v>7</v>
      </c>
    </row>
    <row r="41" spans="1:4" x14ac:dyDescent="0.2">
      <c r="A41" s="63"/>
      <c r="B41" s="7">
        <v>0.33680555555555558</v>
      </c>
      <c r="C41" s="6" t="s">
        <v>9</v>
      </c>
      <c r="D41" s="6" t="s">
        <v>10</v>
      </c>
    </row>
    <row r="42" spans="1:4" x14ac:dyDescent="0.2">
      <c r="A42" s="64"/>
      <c r="B42" s="7">
        <v>0.47916666666666669</v>
      </c>
      <c r="C42" s="6"/>
      <c r="D42" s="6" t="s">
        <v>207</v>
      </c>
    </row>
  </sheetData>
  <mergeCells count="8">
    <mergeCell ref="A37:A39"/>
    <mergeCell ref="A40:A42"/>
    <mergeCell ref="B9:B14"/>
    <mergeCell ref="C33:C36"/>
    <mergeCell ref="A4:A15"/>
    <mergeCell ref="A16:A20"/>
    <mergeCell ref="A21:A27"/>
    <mergeCell ref="A28:A36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Normal="100" zoomScaleSheetLayoutView="100" workbookViewId="0">
      <selection activeCell="B41" sqref="B41"/>
    </sheetView>
  </sheetViews>
  <sheetFormatPr defaultRowHeight="12" x14ac:dyDescent="0.2"/>
  <cols>
    <col min="2" max="2" width="29.5703125" bestFit="1" customWidth="1"/>
    <col min="3" max="3" width="12.42578125" bestFit="1" customWidth="1"/>
    <col min="4" max="4" width="13.5703125" bestFit="1" customWidth="1"/>
    <col min="5" max="5" width="10.42578125" bestFit="1" customWidth="1"/>
    <col min="6" max="6" width="11.140625" bestFit="1" customWidth="1"/>
    <col min="7" max="7" width="12.42578125" bestFit="1" customWidth="1"/>
  </cols>
  <sheetData>
    <row r="1" spans="1:7" x14ac:dyDescent="0.2">
      <c r="A1" s="2" t="s">
        <v>203</v>
      </c>
    </row>
    <row r="2" spans="1:7" x14ac:dyDescent="0.2">
      <c r="A2" s="72" t="s">
        <v>42</v>
      </c>
      <c r="B2" s="72" t="s">
        <v>46</v>
      </c>
      <c r="C2" s="72" t="s">
        <v>51</v>
      </c>
      <c r="D2" s="72" t="s">
        <v>52</v>
      </c>
      <c r="E2" s="72" t="s">
        <v>49</v>
      </c>
      <c r="F2" s="72" t="s">
        <v>70</v>
      </c>
      <c r="G2" s="72" t="s">
        <v>198</v>
      </c>
    </row>
    <row r="3" spans="1:7" x14ac:dyDescent="0.2">
      <c r="A3" s="6" t="s">
        <v>43</v>
      </c>
      <c r="B3" s="6" t="s">
        <v>44</v>
      </c>
      <c r="C3" s="57">
        <v>193000</v>
      </c>
      <c r="D3" s="57"/>
      <c r="E3" s="6" t="s">
        <v>50</v>
      </c>
      <c r="F3" s="6" t="s">
        <v>71</v>
      </c>
      <c r="G3" s="6"/>
    </row>
    <row r="4" spans="1:7" x14ac:dyDescent="0.2">
      <c r="A4" s="6"/>
      <c r="B4" s="6" t="s">
        <v>45</v>
      </c>
      <c r="C4" s="57">
        <v>159000</v>
      </c>
      <c r="D4" s="57"/>
      <c r="E4" s="6" t="s">
        <v>50</v>
      </c>
      <c r="F4" s="6" t="s">
        <v>71</v>
      </c>
      <c r="G4" s="6"/>
    </row>
    <row r="5" spans="1:7" x14ac:dyDescent="0.2">
      <c r="A5" s="6"/>
      <c r="B5" s="6" t="s">
        <v>47</v>
      </c>
      <c r="C5" s="57">
        <v>10000</v>
      </c>
      <c r="D5" s="57"/>
      <c r="E5" s="6" t="s">
        <v>50</v>
      </c>
      <c r="F5" s="6" t="s">
        <v>71</v>
      </c>
      <c r="G5" s="6"/>
    </row>
    <row r="6" spans="1:7" x14ac:dyDescent="0.2">
      <c r="A6" s="6"/>
      <c r="B6" s="6" t="s">
        <v>66</v>
      </c>
      <c r="C6" s="57">
        <f>46.6*1310</f>
        <v>61046</v>
      </c>
      <c r="D6" s="57"/>
      <c r="E6" s="6" t="s">
        <v>50</v>
      </c>
      <c r="F6" s="6" t="s">
        <v>71</v>
      </c>
      <c r="G6" s="6"/>
    </row>
    <row r="7" spans="1:7" x14ac:dyDescent="0.2">
      <c r="A7" s="6" t="s">
        <v>48</v>
      </c>
      <c r="B7" s="6" t="s">
        <v>53</v>
      </c>
      <c r="C7" s="57">
        <v>22946</v>
      </c>
      <c r="D7" s="57"/>
      <c r="E7" s="6" t="s">
        <v>124</v>
      </c>
      <c r="F7" s="6" t="s">
        <v>123</v>
      </c>
      <c r="G7" s="6"/>
    </row>
    <row r="8" spans="1:7" x14ac:dyDescent="0.2">
      <c r="A8" s="6"/>
      <c r="B8" s="6" t="s">
        <v>54</v>
      </c>
      <c r="C8" s="57">
        <f>63527/2*2</f>
        <v>63527</v>
      </c>
      <c r="D8" s="57"/>
      <c r="E8" s="6" t="s">
        <v>124</v>
      </c>
      <c r="F8" s="6" t="s">
        <v>123</v>
      </c>
      <c r="G8" s="6"/>
    </row>
    <row r="9" spans="1:7" x14ac:dyDescent="0.2">
      <c r="A9" s="6" t="s">
        <v>56</v>
      </c>
      <c r="B9" s="6" t="s">
        <v>58</v>
      </c>
      <c r="C9" s="57"/>
      <c r="D9" s="57"/>
      <c r="E9" s="6" t="s">
        <v>60</v>
      </c>
      <c r="F9" s="6" t="s">
        <v>199</v>
      </c>
      <c r="G9" s="6"/>
    </row>
    <row r="10" spans="1:7" x14ac:dyDescent="0.2">
      <c r="A10" s="6"/>
      <c r="B10" s="6" t="s">
        <v>59</v>
      </c>
      <c r="C10" s="57"/>
      <c r="D10" s="57"/>
      <c r="E10" s="6" t="s">
        <v>60</v>
      </c>
      <c r="F10" s="6" t="s">
        <v>199</v>
      </c>
      <c r="G10" s="6"/>
    </row>
    <row r="11" spans="1:7" x14ac:dyDescent="0.2">
      <c r="A11" s="6"/>
      <c r="B11" s="6" t="s">
        <v>57</v>
      </c>
      <c r="C11" s="57"/>
      <c r="D11" s="57">
        <v>600000</v>
      </c>
      <c r="E11" s="6" t="s">
        <v>60</v>
      </c>
      <c r="F11" s="6" t="s">
        <v>199</v>
      </c>
      <c r="G11" s="6"/>
    </row>
    <row r="12" spans="1:7" x14ac:dyDescent="0.2">
      <c r="A12" s="6" t="s">
        <v>61</v>
      </c>
      <c r="B12" s="6" t="s">
        <v>62</v>
      </c>
      <c r="C12" s="57">
        <v>29960</v>
      </c>
      <c r="D12" s="57"/>
      <c r="E12" s="6" t="s">
        <v>60</v>
      </c>
      <c r="F12" s="6" t="s">
        <v>199</v>
      </c>
      <c r="G12" s="6"/>
    </row>
    <row r="13" spans="1:7" x14ac:dyDescent="0.2">
      <c r="A13" s="6"/>
      <c r="B13" s="6" t="s">
        <v>63</v>
      </c>
      <c r="C13" s="57">
        <v>30502</v>
      </c>
      <c r="D13" s="57"/>
      <c r="E13" s="6" t="s">
        <v>60</v>
      </c>
      <c r="F13" s="6" t="s">
        <v>199</v>
      </c>
      <c r="G13" s="6"/>
    </row>
    <row r="14" spans="1:7" x14ac:dyDescent="0.2">
      <c r="A14" s="6"/>
      <c r="B14" s="6" t="s">
        <v>64</v>
      </c>
      <c r="C14" s="57">
        <v>57300</v>
      </c>
      <c r="D14" s="57"/>
      <c r="E14" s="6" t="s">
        <v>60</v>
      </c>
      <c r="F14" s="6" t="s">
        <v>199</v>
      </c>
      <c r="G14" s="6"/>
    </row>
    <row r="15" spans="1:7" x14ac:dyDescent="0.2">
      <c r="A15" s="6" t="s">
        <v>65</v>
      </c>
      <c r="B15" s="6"/>
      <c r="C15" s="57"/>
      <c r="D15" s="57">
        <v>1800000</v>
      </c>
      <c r="E15" s="6" t="s">
        <v>60</v>
      </c>
      <c r="F15" s="6" t="s">
        <v>199</v>
      </c>
      <c r="G15" s="6"/>
    </row>
    <row r="16" spans="1:7" x14ac:dyDescent="0.2">
      <c r="A16" s="6" t="s">
        <v>69</v>
      </c>
      <c r="B16" s="6"/>
      <c r="C16" s="57">
        <v>9900</v>
      </c>
      <c r="D16" s="57"/>
      <c r="E16" s="58" t="s">
        <v>201</v>
      </c>
      <c r="F16" s="6" t="s">
        <v>71</v>
      </c>
      <c r="G16" s="6"/>
    </row>
    <row r="17" spans="1:7" x14ac:dyDescent="0.2">
      <c r="A17" s="6" t="s">
        <v>67</v>
      </c>
      <c r="B17" s="6"/>
      <c r="C17" s="57">
        <v>97000</v>
      </c>
      <c r="D17" s="57"/>
      <c r="E17" s="58" t="s">
        <v>200</v>
      </c>
      <c r="F17" s="6" t="s">
        <v>71</v>
      </c>
      <c r="G17" s="6"/>
    </row>
    <row r="18" spans="1:7" x14ac:dyDescent="0.2">
      <c r="A18" s="66" t="s">
        <v>72</v>
      </c>
      <c r="B18" s="6"/>
      <c r="C18" s="57">
        <v>187800</v>
      </c>
      <c r="D18" s="57"/>
      <c r="E18" s="6" t="s">
        <v>60</v>
      </c>
      <c r="F18" s="6" t="s">
        <v>71</v>
      </c>
      <c r="G18" s="6"/>
    </row>
    <row r="19" spans="1:7" x14ac:dyDescent="0.2">
      <c r="A19" s="66"/>
      <c r="B19" s="6"/>
      <c r="C19" s="57">
        <v>137280</v>
      </c>
      <c r="D19" s="57"/>
      <c r="E19" s="6" t="s">
        <v>60</v>
      </c>
      <c r="F19" s="6" t="s">
        <v>71</v>
      </c>
      <c r="G19" s="6"/>
    </row>
    <row r="20" spans="1:7" s="2" customFormat="1" x14ac:dyDescent="0.2">
      <c r="A20" s="73" t="s">
        <v>205</v>
      </c>
      <c r="B20" s="74"/>
      <c r="C20" s="75">
        <f>SUM(C3:C19)</f>
        <v>1059261</v>
      </c>
      <c r="D20" s="75">
        <f>SUM(D3:D19)/10/2</f>
        <v>120000</v>
      </c>
      <c r="E20" s="76"/>
      <c r="F20" s="76"/>
      <c r="G20" s="75">
        <f>C20+D20</f>
        <v>1179261</v>
      </c>
    </row>
    <row r="21" spans="1:7" x14ac:dyDescent="0.2">
      <c r="A21" s="6" t="s">
        <v>68</v>
      </c>
      <c r="B21" s="6"/>
      <c r="C21" s="57">
        <v>295000</v>
      </c>
      <c r="D21" s="57"/>
      <c r="E21" s="6" t="s">
        <v>60</v>
      </c>
      <c r="F21" s="6" t="s">
        <v>71</v>
      </c>
      <c r="G21" s="6"/>
    </row>
    <row r="22" spans="1:7" x14ac:dyDescent="0.2">
      <c r="A22" s="67" t="s">
        <v>202</v>
      </c>
      <c r="B22" s="67"/>
      <c r="C22" s="59">
        <f>C20+C21</f>
        <v>1354261</v>
      </c>
      <c r="D22" s="60">
        <f>D20+D21</f>
        <v>120000</v>
      </c>
      <c r="E22" s="68"/>
      <c r="F22" s="68"/>
      <c r="G22" s="59">
        <f>C22+D22</f>
        <v>1474261</v>
      </c>
    </row>
  </sheetData>
  <mergeCells count="4">
    <mergeCell ref="A18:A19"/>
    <mergeCell ref="A22:B22"/>
    <mergeCell ref="E22:F22"/>
    <mergeCell ref="A20:B20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1"/>
  <sheetViews>
    <sheetView view="pageBreakPreview" topLeftCell="A19" zoomScale="85" zoomScaleNormal="100" zoomScaleSheetLayoutView="85" workbookViewId="0">
      <selection activeCell="C15" sqref="C15"/>
    </sheetView>
  </sheetViews>
  <sheetFormatPr defaultColWidth="9.140625" defaultRowHeight="12" x14ac:dyDescent="0.2"/>
  <cols>
    <col min="1" max="1" width="1.140625" style="1" customWidth="1"/>
    <col min="2" max="2" width="12.28515625" style="46" bestFit="1" customWidth="1"/>
    <col min="3" max="3" width="27.140625" style="1" bestFit="1" customWidth="1"/>
    <col min="4" max="4" width="11.28515625" style="1" bestFit="1" customWidth="1"/>
    <col min="5" max="5" width="11.140625" style="1" bestFit="1" customWidth="1"/>
    <col min="6" max="6" width="14.85546875" style="1" bestFit="1" customWidth="1"/>
    <col min="7" max="7" width="9.140625" style="12"/>
    <col min="8" max="8" width="11.140625" style="12" bestFit="1" customWidth="1"/>
    <col min="9" max="9" width="12.42578125" style="1" bestFit="1" customWidth="1"/>
    <col min="10" max="10" width="1.85546875" style="1" customWidth="1"/>
    <col min="11" max="11" width="9.5703125" style="1" bestFit="1" customWidth="1"/>
    <col min="12" max="16384" width="9.140625" style="1"/>
  </cols>
  <sheetData>
    <row r="1" spans="2:10" x14ac:dyDescent="0.2">
      <c r="B1" s="48" t="s">
        <v>196</v>
      </c>
    </row>
    <row r="2" spans="2:10" x14ac:dyDescent="0.2">
      <c r="B2" s="82" t="s">
        <v>42</v>
      </c>
      <c r="C2" s="82" t="s">
        <v>46</v>
      </c>
      <c r="D2" s="82" t="s">
        <v>51</v>
      </c>
      <c r="E2" s="82" t="s">
        <v>52</v>
      </c>
      <c r="F2" s="82" t="s">
        <v>130</v>
      </c>
      <c r="G2" s="82" t="s">
        <v>49</v>
      </c>
      <c r="H2" s="82" t="s">
        <v>70</v>
      </c>
      <c r="I2" s="82" t="s">
        <v>197</v>
      </c>
      <c r="J2" s="45"/>
    </row>
    <row r="3" spans="2:10" x14ac:dyDescent="0.2">
      <c r="B3" s="49" t="s">
        <v>43</v>
      </c>
      <c r="C3" s="13" t="s">
        <v>44</v>
      </c>
      <c r="D3" s="14">
        <v>193000</v>
      </c>
      <c r="E3" s="14"/>
      <c r="F3" s="14"/>
      <c r="G3" s="15" t="s">
        <v>50</v>
      </c>
      <c r="H3" s="15" t="s">
        <v>71</v>
      </c>
      <c r="I3" s="16"/>
      <c r="J3" s="44"/>
    </row>
    <row r="4" spans="2:10" x14ac:dyDescent="0.2">
      <c r="B4" s="50"/>
      <c r="C4" s="17" t="s">
        <v>45</v>
      </c>
      <c r="D4" s="18">
        <v>159000</v>
      </c>
      <c r="E4" s="18"/>
      <c r="F4" s="18"/>
      <c r="G4" s="19" t="s">
        <v>50</v>
      </c>
      <c r="H4" s="19" t="s">
        <v>71</v>
      </c>
      <c r="I4" s="20"/>
      <c r="J4" s="44"/>
    </row>
    <row r="5" spans="2:10" x14ac:dyDescent="0.2">
      <c r="B5" s="50"/>
      <c r="C5" s="17" t="s">
        <v>47</v>
      </c>
      <c r="D5" s="18">
        <v>10000</v>
      </c>
      <c r="E5" s="18"/>
      <c r="F5" s="18"/>
      <c r="G5" s="19" t="s">
        <v>50</v>
      </c>
      <c r="H5" s="19" t="s">
        <v>71</v>
      </c>
      <c r="I5" s="20"/>
      <c r="J5" s="44"/>
    </row>
    <row r="6" spans="2:10" x14ac:dyDescent="0.2">
      <c r="B6" s="51"/>
      <c r="C6" s="21" t="s">
        <v>66</v>
      </c>
      <c r="D6" s="22">
        <f>46.6*1310</f>
        <v>61046</v>
      </c>
      <c r="E6" s="22"/>
      <c r="F6" s="22"/>
      <c r="G6" s="23" t="s">
        <v>50</v>
      </c>
      <c r="H6" s="23" t="s">
        <v>71</v>
      </c>
      <c r="I6" s="24"/>
      <c r="J6" s="44"/>
    </row>
    <row r="7" spans="2:10" x14ac:dyDescent="0.2">
      <c r="B7" s="49" t="s">
        <v>48</v>
      </c>
      <c r="C7" s="13" t="s">
        <v>53</v>
      </c>
      <c r="D7" s="14"/>
      <c r="E7" s="14">
        <v>440000</v>
      </c>
      <c r="F7" s="14"/>
      <c r="G7" s="15" t="s">
        <v>55</v>
      </c>
      <c r="H7" s="15" t="s">
        <v>71</v>
      </c>
      <c r="I7" s="16"/>
      <c r="J7" s="44"/>
    </row>
    <row r="8" spans="2:10" x14ac:dyDescent="0.2">
      <c r="B8" s="51"/>
      <c r="C8" s="21" t="s">
        <v>54</v>
      </c>
      <c r="D8" s="22"/>
      <c r="E8" s="22">
        <v>1134000</v>
      </c>
      <c r="F8" s="22"/>
      <c r="G8" s="23" t="s">
        <v>55</v>
      </c>
      <c r="H8" s="23" t="s">
        <v>71</v>
      </c>
      <c r="I8" s="24"/>
      <c r="J8" s="44"/>
    </row>
    <row r="9" spans="2:10" x14ac:dyDescent="0.2">
      <c r="B9" s="49" t="s">
        <v>56</v>
      </c>
      <c r="C9" s="13" t="s">
        <v>125</v>
      </c>
      <c r="D9" s="14"/>
      <c r="E9" s="14">
        <v>5000</v>
      </c>
      <c r="F9" s="14"/>
      <c r="G9" s="15" t="s">
        <v>126</v>
      </c>
      <c r="H9" s="15" t="s">
        <v>71</v>
      </c>
      <c r="I9" s="16"/>
      <c r="J9" s="44"/>
    </row>
    <row r="10" spans="2:10" x14ac:dyDescent="0.2">
      <c r="B10" s="52"/>
      <c r="C10" s="17" t="s">
        <v>58</v>
      </c>
      <c r="D10" s="18"/>
      <c r="E10" s="18">
        <v>160000</v>
      </c>
      <c r="F10" s="18"/>
      <c r="G10" s="19" t="s">
        <v>60</v>
      </c>
      <c r="H10" s="19" t="s">
        <v>71</v>
      </c>
      <c r="I10" s="20"/>
      <c r="J10" s="44"/>
    </row>
    <row r="11" spans="2:10" x14ac:dyDescent="0.2">
      <c r="B11" s="50"/>
      <c r="C11" s="17" t="s">
        <v>59</v>
      </c>
      <c r="D11" s="18"/>
      <c r="E11" s="18">
        <v>160000</v>
      </c>
      <c r="F11" s="18"/>
      <c r="G11" s="19" t="s">
        <v>60</v>
      </c>
      <c r="H11" s="19" t="s">
        <v>71</v>
      </c>
      <c r="I11" s="20"/>
      <c r="J11" s="44"/>
    </row>
    <row r="12" spans="2:10" x14ac:dyDescent="0.2">
      <c r="B12" s="50"/>
      <c r="C12" s="17" t="s">
        <v>57</v>
      </c>
      <c r="D12" s="18"/>
      <c r="E12" s="18">
        <v>600000</v>
      </c>
      <c r="F12" s="18"/>
      <c r="G12" s="40" t="s">
        <v>186</v>
      </c>
      <c r="H12" s="19" t="s">
        <v>71</v>
      </c>
      <c r="I12" s="20"/>
      <c r="J12" s="44"/>
    </row>
    <row r="13" spans="2:10" x14ac:dyDescent="0.2">
      <c r="B13" s="50"/>
      <c r="C13" s="17" t="s">
        <v>139</v>
      </c>
      <c r="D13" s="18"/>
      <c r="E13" s="18">
        <v>45000</v>
      </c>
      <c r="F13" s="18"/>
      <c r="G13" s="40" t="s">
        <v>186</v>
      </c>
      <c r="H13" s="19" t="s">
        <v>71</v>
      </c>
      <c r="I13" s="20"/>
      <c r="J13" s="44"/>
    </row>
    <row r="14" spans="2:10" x14ac:dyDescent="0.2">
      <c r="B14" s="50"/>
      <c r="C14" s="17" t="s">
        <v>140</v>
      </c>
      <c r="D14" s="18"/>
      <c r="E14" s="18">
        <v>50000</v>
      </c>
      <c r="F14" s="18"/>
      <c r="G14" s="40" t="s">
        <v>186</v>
      </c>
      <c r="H14" s="19" t="s">
        <v>71</v>
      </c>
      <c r="I14" s="20"/>
      <c r="J14" s="44"/>
    </row>
    <row r="15" spans="2:10" x14ac:dyDescent="0.2">
      <c r="B15" s="51"/>
      <c r="C15" s="21" t="s">
        <v>158</v>
      </c>
      <c r="D15" s="22"/>
      <c r="E15" s="22">
        <v>94000</v>
      </c>
      <c r="F15" s="22"/>
      <c r="G15" s="41" t="s">
        <v>186</v>
      </c>
      <c r="H15" s="23" t="s">
        <v>71</v>
      </c>
      <c r="I15" s="24"/>
      <c r="J15" s="44"/>
    </row>
    <row r="16" spans="2:10" x14ac:dyDescent="0.2">
      <c r="B16" s="49" t="s">
        <v>61</v>
      </c>
      <c r="C16" s="13" t="s">
        <v>62</v>
      </c>
      <c r="D16" s="14">
        <v>29960</v>
      </c>
      <c r="E16" s="14"/>
      <c r="F16" s="14"/>
      <c r="G16" s="42" t="s">
        <v>186</v>
      </c>
      <c r="H16" s="15" t="s">
        <v>71</v>
      </c>
      <c r="I16" s="16"/>
      <c r="J16" s="44"/>
    </row>
    <row r="17" spans="2:10" x14ac:dyDescent="0.2">
      <c r="B17" s="50"/>
      <c r="C17" s="17" t="s">
        <v>63</v>
      </c>
      <c r="D17" s="18">
        <v>30502</v>
      </c>
      <c r="E17" s="18"/>
      <c r="F17" s="18"/>
      <c r="G17" s="40" t="s">
        <v>186</v>
      </c>
      <c r="H17" s="19" t="s">
        <v>71</v>
      </c>
      <c r="I17" s="20"/>
      <c r="J17" s="44"/>
    </row>
    <row r="18" spans="2:10" x14ac:dyDescent="0.2">
      <c r="B18" s="51"/>
      <c r="C18" s="21" t="s">
        <v>64</v>
      </c>
      <c r="D18" s="22">
        <v>57300</v>
      </c>
      <c r="E18" s="22"/>
      <c r="F18" s="22"/>
      <c r="G18" s="41" t="s">
        <v>186</v>
      </c>
      <c r="H18" s="23" t="s">
        <v>71</v>
      </c>
      <c r="I18" s="24"/>
      <c r="J18" s="44"/>
    </row>
    <row r="19" spans="2:10" x14ac:dyDescent="0.2">
      <c r="B19" s="53" t="s">
        <v>65</v>
      </c>
      <c r="C19" s="25"/>
      <c r="D19" s="26"/>
      <c r="E19" s="26"/>
      <c r="F19" s="27">
        <v>81.13</v>
      </c>
      <c r="G19" s="43" t="s">
        <v>189</v>
      </c>
      <c r="H19" s="28" t="s">
        <v>71</v>
      </c>
      <c r="I19" s="29"/>
      <c r="J19" s="44"/>
    </row>
    <row r="20" spans="2:10" x14ac:dyDescent="0.2">
      <c r="B20" s="49" t="s">
        <v>127</v>
      </c>
      <c r="C20" s="13" t="s">
        <v>128</v>
      </c>
      <c r="D20" s="14"/>
      <c r="E20" s="14">
        <v>175000</v>
      </c>
      <c r="F20" s="14"/>
      <c r="G20" s="42" t="s">
        <v>186</v>
      </c>
      <c r="H20" s="15" t="s">
        <v>71</v>
      </c>
      <c r="I20" s="16"/>
      <c r="J20" s="44"/>
    </row>
    <row r="21" spans="2:10" x14ac:dyDescent="0.2">
      <c r="B21" s="50"/>
      <c r="C21" s="17" t="s">
        <v>141</v>
      </c>
      <c r="D21" s="18"/>
      <c r="E21" s="18">
        <v>500000</v>
      </c>
      <c r="F21" s="18"/>
      <c r="G21" s="40" t="s">
        <v>186</v>
      </c>
      <c r="H21" s="19" t="s">
        <v>71</v>
      </c>
      <c r="I21" s="20"/>
      <c r="J21" s="44"/>
    </row>
    <row r="22" spans="2:10" x14ac:dyDescent="0.2">
      <c r="B22" s="50"/>
      <c r="C22" s="17" t="s">
        <v>132</v>
      </c>
      <c r="D22" s="18"/>
      <c r="E22" s="18">
        <v>20000</v>
      </c>
      <c r="F22" s="18"/>
      <c r="G22" s="40" t="s">
        <v>186</v>
      </c>
      <c r="H22" s="19" t="s">
        <v>71</v>
      </c>
      <c r="I22" s="20"/>
      <c r="J22" s="44"/>
    </row>
    <row r="23" spans="2:10" x14ac:dyDescent="0.2">
      <c r="B23" s="50"/>
      <c r="C23" s="17" t="s">
        <v>138</v>
      </c>
      <c r="D23" s="18"/>
      <c r="E23" s="18">
        <v>20000</v>
      </c>
      <c r="F23" s="18"/>
      <c r="G23" s="40" t="s">
        <v>186</v>
      </c>
      <c r="H23" s="19" t="s">
        <v>71</v>
      </c>
      <c r="I23" s="20"/>
      <c r="J23" s="44"/>
    </row>
    <row r="24" spans="2:10" x14ac:dyDescent="0.2">
      <c r="B24" s="50"/>
      <c r="C24" s="17" t="s">
        <v>142</v>
      </c>
      <c r="D24" s="18"/>
      <c r="E24" s="18">
        <v>302000</v>
      </c>
      <c r="F24" s="18"/>
      <c r="G24" s="40" t="s">
        <v>186</v>
      </c>
      <c r="H24" s="19" t="s">
        <v>71</v>
      </c>
      <c r="I24" s="20"/>
      <c r="J24" s="44"/>
    </row>
    <row r="25" spans="2:10" x14ac:dyDescent="0.2">
      <c r="B25" s="50"/>
      <c r="C25" s="17" t="s">
        <v>144</v>
      </c>
      <c r="D25" s="18"/>
      <c r="E25" s="18">
        <v>71000</v>
      </c>
      <c r="F25" s="18"/>
      <c r="G25" s="40" t="s">
        <v>186</v>
      </c>
      <c r="H25" s="19" t="s">
        <v>71</v>
      </c>
      <c r="I25" s="20"/>
      <c r="J25" s="44"/>
    </row>
    <row r="26" spans="2:10" x14ac:dyDescent="0.2">
      <c r="B26" s="50"/>
      <c r="C26" s="17" t="s">
        <v>176</v>
      </c>
      <c r="D26" s="18"/>
      <c r="E26" s="18"/>
      <c r="F26" s="30">
        <v>1.64</v>
      </c>
      <c r="G26" s="40" t="s">
        <v>190</v>
      </c>
      <c r="H26" s="19" t="s">
        <v>71</v>
      </c>
      <c r="I26" s="20"/>
      <c r="J26" s="44"/>
    </row>
    <row r="27" spans="2:10" x14ac:dyDescent="0.2">
      <c r="B27" s="50"/>
      <c r="C27" s="17" t="s">
        <v>177</v>
      </c>
      <c r="D27" s="18"/>
      <c r="E27" s="18"/>
      <c r="F27" s="30">
        <v>5.71</v>
      </c>
      <c r="G27" s="40" t="s">
        <v>190</v>
      </c>
      <c r="H27" s="19" t="s">
        <v>71</v>
      </c>
      <c r="I27" s="20"/>
      <c r="J27" s="44"/>
    </row>
    <row r="28" spans="2:10" x14ac:dyDescent="0.2">
      <c r="B28" s="50"/>
      <c r="C28" s="17" t="s">
        <v>178</v>
      </c>
      <c r="D28" s="18"/>
      <c r="E28" s="18"/>
      <c r="F28" s="30">
        <v>1.54</v>
      </c>
      <c r="G28" s="40" t="s">
        <v>190</v>
      </c>
      <c r="H28" s="19" t="s">
        <v>71</v>
      </c>
      <c r="I28" s="20"/>
      <c r="J28" s="44"/>
    </row>
    <row r="29" spans="2:10" x14ac:dyDescent="0.2">
      <c r="B29" s="50"/>
      <c r="C29" s="17" t="s">
        <v>145</v>
      </c>
      <c r="D29" s="18"/>
      <c r="E29" s="18">
        <v>36000</v>
      </c>
      <c r="F29" s="18"/>
      <c r="G29" s="40" t="s">
        <v>186</v>
      </c>
      <c r="H29" s="19" t="s">
        <v>71</v>
      </c>
      <c r="I29" s="20"/>
      <c r="J29" s="44"/>
    </row>
    <row r="30" spans="2:10" x14ac:dyDescent="0.2">
      <c r="B30" s="50"/>
      <c r="C30" s="17" t="s">
        <v>146</v>
      </c>
      <c r="D30" s="18"/>
      <c r="E30" s="18">
        <v>45000</v>
      </c>
      <c r="F30" s="18"/>
      <c r="G30" s="40" t="s">
        <v>186</v>
      </c>
      <c r="H30" s="19" t="s">
        <v>71</v>
      </c>
      <c r="I30" s="20"/>
      <c r="J30" s="44"/>
    </row>
    <row r="31" spans="2:10" x14ac:dyDescent="0.2">
      <c r="B31" s="50"/>
      <c r="C31" s="17" t="s">
        <v>149</v>
      </c>
      <c r="D31" s="18"/>
      <c r="E31" s="18">
        <v>20000</v>
      </c>
      <c r="F31" s="18"/>
      <c r="G31" s="40" t="s">
        <v>186</v>
      </c>
      <c r="H31" s="19" t="s">
        <v>71</v>
      </c>
      <c r="I31" s="20"/>
      <c r="J31" s="44"/>
    </row>
    <row r="32" spans="2:10" x14ac:dyDescent="0.2">
      <c r="B32" s="50"/>
      <c r="C32" s="17" t="s">
        <v>150</v>
      </c>
      <c r="D32" s="18"/>
      <c r="E32" s="18">
        <v>15000</v>
      </c>
      <c r="F32" s="18"/>
      <c r="G32" s="40" t="s">
        <v>186</v>
      </c>
      <c r="H32" s="19" t="s">
        <v>71</v>
      </c>
      <c r="I32" s="20"/>
      <c r="J32" s="44"/>
    </row>
    <row r="33" spans="2:10" x14ac:dyDescent="0.2">
      <c r="B33" s="50"/>
      <c r="C33" s="17" t="s">
        <v>152</v>
      </c>
      <c r="D33" s="18"/>
      <c r="E33" s="18">
        <v>10000</v>
      </c>
      <c r="F33" s="18"/>
      <c r="G33" s="40" t="s">
        <v>186</v>
      </c>
      <c r="H33" s="19" t="s">
        <v>71</v>
      </c>
      <c r="I33" s="20"/>
      <c r="J33" s="44"/>
    </row>
    <row r="34" spans="2:10" x14ac:dyDescent="0.2">
      <c r="B34" s="50"/>
      <c r="C34" s="17" t="s">
        <v>154</v>
      </c>
      <c r="D34" s="18"/>
      <c r="E34" s="18">
        <v>360000</v>
      </c>
      <c r="F34" s="18"/>
      <c r="G34" s="40" t="s">
        <v>186</v>
      </c>
      <c r="H34" s="19" t="s">
        <v>71</v>
      </c>
      <c r="I34" s="20"/>
      <c r="J34" s="44"/>
    </row>
    <row r="35" spans="2:10" x14ac:dyDescent="0.2">
      <c r="B35" s="50"/>
      <c r="C35" s="17" t="s">
        <v>159</v>
      </c>
      <c r="D35" s="18"/>
      <c r="E35" s="18">
        <v>132000</v>
      </c>
      <c r="F35" s="18"/>
      <c r="G35" s="40" t="s">
        <v>186</v>
      </c>
      <c r="H35" s="19" t="s">
        <v>71</v>
      </c>
      <c r="I35" s="20"/>
      <c r="J35" s="44"/>
    </row>
    <row r="36" spans="2:10" x14ac:dyDescent="0.2">
      <c r="B36" s="50"/>
      <c r="C36" s="17" t="s">
        <v>160</v>
      </c>
      <c r="D36" s="18"/>
      <c r="E36" s="18">
        <v>35000</v>
      </c>
      <c r="F36" s="18"/>
      <c r="G36" s="40" t="s">
        <v>186</v>
      </c>
      <c r="H36" s="19" t="s">
        <v>71</v>
      </c>
      <c r="I36" s="20"/>
      <c r="J36" s="44"/>
    </row>
    <row r="37" spans="2:10" x14ac:dyDescent="0.2">
      <c r="B37" s="50"/>
      <c r="C37" s="17" t="s">
        <v>162</v>
      </c>
      <c r="D37" s="18"/>
      <c r="E37" s="18">
        <f>82000+90000</f>
        <v>172000</v>
      </c>
      <c r="F37" s="18"/>
      <c r="G37" s="40" t="s">
        <v>186</v>
      </c>
      <c r="H37" s="19" t="s">
        <v>71</v>
      </c>
      <c r="I37" s="20"/>
      <c r="J37" s="44"/>
    </row>
    <row r="38" spans="2:10" x14ac:dyDescent="0.2">
      <c r="B38" s="50"/>
      <c r="C38" s="17" t="s">
        <v>163</v>
      </c>
      <c r="D38" s="18"/>
      <c r="E38" s="18">
        <v>110000</v>
      </c>
      <c r="F38" s="18"/>
      <c r="G38" s="40" t="s">
        <v>186</v>
      </c>
      <c r="H38" s="19" t="s">
        <v>71</v>
      </c>
      <c r="I38" s="20"/>
      <c r="J38" s="44"/>
    </row>
    <row r="39" spans="2:10" x14ac:dyDescent="0.2">
      <c r="B39" s="50"/>
      <c r="C39" s="17" t="s">
        <v>167</v>
      </c>
      <c r="D39" s="18"/>
      <c r="E39" s="18">
        <v>40000</v>
      </c>
      <c r="F39" s="18"/>
      <c r="G39" s="40" t="s">
        <v>186</v>
      </c>
      <c r="H39" s="19" t="s">
        <v>71</v>
      </c>
      <c r="I39" s="20"/>
      <c r="J39" s="44"/>
    </row>
    <row r="40" spans="2:10" x14ac:dyDescent="0.2">
      <c r="B40" s="51"/>
      <c r="C40" s="21" t="s">
        <v>168</v>
      </c>
      <c r="D40" s="22"/>
      <c r="E40" s="22">
        <v>20000</v>
      </c>
      <c r="F40" s="22"/>
      <c r="G40" s="41" t="s">
        <v>186</v>
      </c>
      <c r="H40" s="23" t="s">
        <v>71</v>
      </c>
      <c r="I40" s="24"/>
      <c r="J40" s="44"/>
    </row>
    <row r="41" spans="2:10" x14ac:dyDescent="0.2">
      <c r="B41" s="49" t="s">
        <v>129</v>
      </c>
      <c r="C41" s="13" t="s">
        <v>131</v>
      </c>
      <c r="D41" s="14" t="s">
        <v>161</v>
      </c>
      <c r="E41" s="14"/>
      <c r="F41" s="31">
        <v>1.56</v>
      </c>
      <c r="G41" s="42" t="s">
        <v>190</v>
      </c>
      <c r="H41" s="15" t="s">
        <v>71</v>
      </c>
      <c r="I41" s="16"/>
      <c r="J41" s="44"/>
    </row>
    <row r="42" spans="2:10" x14ac:dyDescent="0.2">
      <c r="B42" s="50"/>
      <c r="C42" s="17" t="s">
        <v>133</v>
      </c>
      <c r="D42" s="18"/>
      <c r="E42" s="18">
        <v>300000</v>
      </c>
      <c r="F42" s="30"/>
      <c r="G42" s="40" t="s">
        <v>186</v>
      </c>
      <c r="H42" s="19" t="s">
        <v>71</v>
      </c>
      <c r="I42" s="20"/>
      <c r="J42" s="44"/>
    </row>
    <row r="43" spans="2:10" x14ac:dyDescent="0.2">
      <c r="B43" s="50"/>
      <c r="C43" s="17" t="s">
        <v>135</v>
      </c>
      <c r="D43" s="18"/>
      <c r="E43" s="18">
        <v>30000</v>
      </c>
      <c r="F43" s="30"/>
      <c r="G43" s="40" t="s">
        <v>186</v>
      </c>
      <c r="H43" s="19" t="s">
        <v>71</v>
      </c>
      <c r="I43" s="20"/>
      <c r="J43" s="44"/>
    </row>
    <row r="44" spans="2:10" x14ac:dyDescent="0.2">
      <c r="B44" s="50"/>
      <c r="C44" s="17" t="s">
        <v>134</v>
      </c>
      <c r="D44" s="18"/>
      <c r="E44" s="18"/>
      <c r="F44" s="30">
        <v>10</v>
      </c>
      <c r="G44" s="40" t="s">
        <v>186</v>
      </c>
      <c r="H44" s="19" t="s">
        <v>71</v>
      </c>
      <c r="I44" s="20"/>
      <c r="J44" s="44"/>
    </row>
    <row r="45" spans="2:10" x14ac:dyDescent="0.2">
      <c r="B45" s="50"/>
      <c r="C45" s="17" t="s">
        <v>136</v>
      </c>
      <c r="D45" s="18"/>
      <c r="E45" s="32">
        <f>10000+5000</f>
        <v>15000</v>
      </c>
      <c r="F45" s="30"/>
      <c r="G45" s="40" t="s">
        <v>186</v>
      </c>
      <c r="H45" s="19" t="s">
        <v>71</v>
      </c>
      <c r="I45" s="20"/>
      <c r="J45" s="44"/>
    </row>
    <row r="46" spans="2:10" x14ac:dyDescent="0.2">
      <c r="B46" s="50"/>
      <c r="C46" s="17" t="s">
        <v>137</v>
      </c>
      <c r="D46" s="18"/>
      <c r="E46" s="33">
        <v>260000</v>
      </c>
      <c r="F46" s="30"/>
      <c r="G46" s="40" t="s">
        <v>186</v>
      </c>
      <c r="H46" s="19" t="s">
        <v>71</v>
      </c>
      <c r="I46" s="20"/>
      <c r="J46" s="44"/>
    </row>
    <row r="47" spans="2:10" x14ac:dyDescent="0.2">
      <c r="B47" s="50"/>
      <c r="C47" s="17" t="s">
        <v>143</v>
      </c>
      <c r="D47" s="18"/>
      <c r="E47" s="33"/>
      <c r="F47" s="30">
        <v>10.4</v>
      </c>
      <c r="G47" s="40" t="s">
        <v>190</v>
      </c>
      <c r="H47" s="19" t="s">
        <v>71</v>
      </c>
      <c r="I47" s="20"/>
      <c r="J47" s="44"/>
    </row>
    <row r="48" spans="2:10" x14ac:dyDescent="0.2">
      <c r="B48" s="50"/>
      <c r="C48" s="17" t="s">
        <v>147</v>
      </c>
      <c r="D48" s="18"/>
      <c r="E48" s="33">
        <v>1000</v>
      </c>
      <c r="F48" s="30"/>
      <c r="G48" s="40" t="s">
        <v>186</v>
      </c>
      <c r="H48" s="19" t="s">
        <v>71</v>
      </c>
      <c r="I48" s="20"/>
      <c r="J48" s="44"/>
    </row>
    <row r="49" spans="2:10" x14ac:dyDescent="0.2">
      <c r="B49" s="50"/>
      <c r="C49" s="17" t="s">
        <v>148</v>
      </c>
      <c r="D49" s="18"/>
      <c r="E49" s="33">
        <f>50000*2</f>
        <v>100000</v>
      </c>
      <c r="F49" s="30"/>
      <c r="G49" s="40" t="s">
        <v>186</v>
      </c>
      <c r="H49" s="19" t="s">
        <v>71</v>
      </c>
      <c r="I49" s="20"/>
      <c r="J49" s="44"/>
    </row>
    <row r="50" spans="2:10" x14ac:dyDescent="0.2">
      <c r="B50" s="50"/>
      <c r="C50" s="17" t="s">
        <v>151</v>
      </c>
      <c r="D50" s="18"/>
      <c r="E50" s="33"/>
      <c r="F50" s="30">
        <v>1</v>
      </c>
      <c r="G50" s="40" t="s">
        <v>186</v>
      </c>
      <c r="H50" s="19" t="s">
        <v>71</v>
      </c>
      <c r="I50" s="20"/>
      <c r="J50" s="44"/>
    </row>
    <row r="51" spans="2:10" x14ac:dyDescent="0.2">
      <c r="B51" s="50"/>
      <c r="C51" s="17" t="s">
        <v>153</v>
      </c>
      <c r="D51" s="18"/>
      <c r="E51" s="33"/>
      <c r="F51" s="30">
        <v>5</v>
      </c>
      <c r="G51" s="40" t="s">
        <v>186</v>
      </c>
      <c r="H51" s="19" t="s">
        <v>71</v>
      </c>
      <c r="I51" s="20"/>
      <c r="J51" s="44"/>
    </row>
    <row r="52" spans="2:10" x14ac:dyDescent="0.2">
      <c r="B52" s="50"/>
      <c r="C52" s="17" t="s">
        <v>187</v>
      </c>
      <c r="D52" s="18"/>
      <c r="E52" s="33"/>
      <c r="F52" s="30">
        <v>2</v>
      </c>
      <c r="G52" s="40" t="s">
        <v>186</v>
      </c>
      <c r="H52" s="19" t="s">
        <v>71</v>
      </c>
      <c r="I52" s="20"/>
      <c r="J52" s="44"/>
    </row>
    <row r="53" spans="2:10" x14ac:dyDescent="0.2">
      <c r="B53" s="50"/>
      <c r="C53" s="17" t="s">
        <v>188</v>
      </c>
      <c r="D53" s="18"/>
      <c r="E53" s="33">
        <v>30000</v>
      </c>
      <c r="F53" s="30"/>
      <c r="G53" s="40" t="s">
        <v>186</v>
      </c>
      <c r="H53" s="19" t="s">
        <v>71</v>
      </c>
      <c r="I53" s="20"/>
      <c r="J53" s="44"/>
    </row>
    <row r="54" spans="2:10" x14ac:dyDescent="0.2">
      <c r="B54" s="51"/>
      <c r="C54" s="21" t="s">
        <v>195</v>
      </c>
      <c r="D54" s="22">
        <v>9900</v>
      </c>
      <c r="E54" s="22"/>
      <c r="F54" s="22"/>
      <c r="G54" s="41" t="s">
        <v>186</v>
      </c>
      <c r="H54" s="23" t="s">
        <v>71</v>
      </c>
      <c r="I54" s="24"/>
      <c r="J54" s="44"/>
    </row>
    <row r="55" spans="2:10" x14ac:dyDescent="0.2">
      <c r="B55" s="49" t="s">
        <v>155</v>
      </c>
      <c r="C55" s="13" t="s">
        <v>156</v>
      </c>
      <c r="D55" s="14"/>
      <c r="E55" s="36">
        <v>500000</v>
      </c>
      <c r="F55" s="31"/>
      <c r="G55" s="42" t="s">
        <v>186</v>
      </c>
      <c r="H55" s="15" t="s">
        <v>71</v>
      </c>
      <c r="I55" s="16"/>
      <c r="J55" s="44"/>
    </row>
    <row r="56" spans="2:10" x14ac:dyDescent="0.2">
      <c r="B56" s="50"/>
      <c r="C56" s="17" t="s">
        <v>157</v>
      </c>
      <c r="D56" s="18"/>
      <c r="E56" s="33">
        <v>540000</v>
      </c>
      <c r="F56" s="30"/>
      <c r="G56" s="40" t="s">
        <v>186</v>
      </c>
      <c r="H56" s="19" t="s">
        <v>71</v>
      </c>
      <c r="I56" s="20"/>
      <c r="J56" s="44"/>
    </row>
    <row r="57" spans="2:10" x14ac:dyDescent="0.2">
      <c r="B57" s="50"/>
      <c r="C57" s="17" t="s">
        <v>164</v>
      </c>
      <c r="D57" s="18"/>
      <c r="E57" s="33">
        <v>530000</v>
      </c>
      <c r="F57" s="30"/>
      <c r="G57" s="40" t="s">
        <v>186</v>
      </c>
      <c r="H57" s="19" t="s">
        <v>71</v>
      </c>
      <c r="I57" s="20"/>
      <c r="J57" s="44"/>
    </row>
    <row r="58" spans="2:10" x14ac:dyDescent="0.2">
      <c r="B58" s="50"/>
      <c r="C58" s="17" t="s">
        <v>165</v>
      </c>
      <c r="D58" s="18"/>
      <c r="E58" s="33">
        <v>320000</v>
      </c>
      <c r="F58" s="30"/>
      <c r="G58" s="40" t="s">
        <v>186</v>
      </c>
      <c r="H58" s="19" t="s">
        <v>71</v>
      </c>
      <c r="I58" s="20"/>
      <c r="J58" s="44"/>
    </row>
    <row r="59" spans="2:10" x14ac:dyDescent="0.2">
      <c r="B59" s="50"/>
      <c r="C59" s="17" t="s">
        <v>166</v>
      </c>
      <c r="D59" s="18"/>
      <c r="E59" s="33">
        <v>300000</v>
      </c>
      <c r="F59" s="30"/>
      <c r="G59" s="40" t="s">
        <v>186</v>
      </c>
      <c r="H59" s="19" t="s">
        <v>71</v>
      </c>
      <c r="I59" s="20"/>
      <c r="J59" s="44"/>
    </row>
    <row r="60" spans="2:10" x14ac:dyDescent="0.2">
      <c r="B60" s="50"/>
      <c r="C60" s="17" t="s">
        <v>169</v>
      </c>
      <c r="D60" s="18"/>
      <c r="E60" s="33">
        <v>130000</v>
      </c>
      <c r="F60" s="30"/>
      <c r="G60" s="40" t="s">
        <v>186</v>
      </c>
      <c r="H60" s="19" t="s">
        <v>71</v>
      </c>
      <c r="I60" s="20"/>
      <c r="J60" s="44"/>
    </row>
    <row r="61" spans="2:10" x14ac:dyDescent="0.2">
      <c r="B61" s="50"/>
      <c r="C61" s="17" t="s">
        <v>170</v>
      </c>
      <c r="D61" s="18"/>
      <c r="E61" s="33">
        <v>130000</v>
      </c>
      <c r="F61" s="30"/>
      <c r="G61" s="40" t="s">
        <v>186</v>
      </c>
      <c r="H61" s="19" t="s">
        <v>71</v>
      </c>
      <c r="I61" s="20"/>
      <c r="J61" s="44"/>
    </row>
    <row r="62" spans="2:10" x14ac:dyDescent="0.2">
      <c r="B62" s="50"/>
      <c r="C62" s="17" t="s">
        <v>171</v>
      </c>
      <c r="D62" s="18"/>
      <c r="E62" s="33">
        <v>40000</v>
      </c>
      <c r="F62" s="30"/>
      <c r="G62" s="40" t="s">
        <v>186</v>
      </c>
      <c r="H62" s="19" t="s">
        <v>71</v>
      </c>
      <c r="I62" s="20"/>
      <c r="J62" s="44"/>
    </row>
    <row r="63" spans="2:10" x14ac:dyDescent="0.2">
      <c r="B63" s="50"/>
      <c r="C63" s="17" t="s">
        <v>172</v>
      </c>
      <c r="D63" s="18"/>
      <c r="E63" s="33">
        <v>40000</v>
      </c>
      <c r="F63" s="30">
        <v>6</v>
      </c>
      <c r="G63" s="40" t="s">
        <v>186</v>
      </c>
      <c r="H63" s="19" t="s">
        <v>71</v>
      </c>
      <c r="I63" s="20"/>
      <c r="J63" s="44"/>
    </row>
    <row r="64" spans="2:10" x14ac:dyDescent="0.2">
      <c r="B64" s="50"/>
      <c r="C64" s="17" t="s">
        <v>173</v>
      </c>
      <c r="D64" s="18"/>
      <c r="E64" s="33">
        <v>40000</v>
      </c>
      <c r="F64" s="30"/>
      <c r="G64" s="40" t="s">
        <v>186</v>
      </c>
      <c r="H64" s="19" t="s">
        <v>71</v>
      </c>
      <c r="I64" s="20"/>
      <c r="J64" s="44"/>
    </row>
    <row r="65" spans="2:11" x14ac:dyDescent="0.2">
      <c r="B65" s="51"/>
      <c r="C65" s="21" t="s">
        <v>174</v>
      </c>
      <c r="D65" s="22"/>
      <c r="E65" s="34">
        <v>62000</v>
      </c>
      <c r="F65" s="35"/>
      <c r="G65" s="41" t="s">
        <v>186</v>
      </c>
      <c r="H65" s="23" t="s">
        <v>71</v>
      </c>
      <c r="I65" s="24"/>
      <c r="J65" s="44"/>
    </row>
    <row r="66" spans="2:11" x14ac:dyDescent="0.2">
      <c r="B66" s="73" t="s">
        <v>179</v>
      </c>
      <c r="C66" s="77"/>
      <c r="D66" s="78">
        <f>SUM(D3:D65)</f>
        <v>550708</v>
      </c>
      <c r="E66" s="78">
        <f>(SUM(E3:E65)/10)/2-E45</f>
        <v>391950</v>
      </c>
      <c r="F66" s="78">
        <f>SUM(F3:F65)*1330</f>
        <v>167553.4</v>
      </c>
      <c r="G66" s="79"/>
      <c r="H66" s="80"/>
      <c r="I66" s="81">
        <f>D66+E66+F66</f>
        <v>1110211.3999999999</v>
      </c>
      <c r="J66" s="54"/>
    </row>
    <row r="67" spans="2:11" x14ac:dyDescent="0.2">
      <c r="B67" s="49" t="s">
        <v>194</v>
      </c>
      <c r="C67" s="25" t="s">
        <v>175</v>
      </c>
      <c r="D67" s="26">
        <v>37986</v>
      </c>
      <c r="E67" s="26"/>
      <c r="F67" s="26"/>
      <c r="G67" s="43" t="s">
        <v>191</v>
      </c>
      <c r="H67" s="28" t="s">
        <v>71</v>
      </c>
      <c r="I67" s="29"/>
      <c r="J67" s="55"/>
    </row>
    <row r="68" spans="2:11" x14ac:dyDescent="0.2">
      <c r="B68" s="51"/>
      <c r="C68" s="25" t="s">
        <v>193</v>
      </c>
      <c r="D68" s="26">
        <v>97000</v>
      </c>
      <c r="E68" s="26"/>
      <c r="F68" s="26"/>
      <c r="G68" s="43" t="s">
        <v>192</v>
      </c>
      <c r="H68" s="28" t="s">
        <v>71</v>
      </c>
      <c r="I68" s="29"/>
      <c r="J68" s="55"/>
    </row>
    <row r="69" spans="2:11" s="10" customFormat="1" x14ac:dyDescent="0.2">
      <c r="B69" s="73" t="s">
        <v>179</v>
      </c>
      <c r="C69" s="77"/>
      <c r="D69" s="78">
        <f>SUM(D67:D68)</f>
        <v>134986</v>
      </c>
      <c r="E69" s="78">
        <f>(SUM(E67:E68)/10)/2</f>
        <v>0</v>
      </c>
      <c r="F69" s="78">
        <f>SUM(F67:F68)*1330</f>
        <v>0</v>
      </c>
      <c r="G69" s="79"/>
      <c r="H69" s="80"/>
      <c r="I69" s="81">
        <f>D69+E69+F69</f>
        <v>134986</v>
      </c>
      <c r="J69" s="54"/>
    </row>
    <row r="70" spans="2:11" s="10" customFormat="1" x14ac:dyDescent="0.2">
      <c r="B70" s="69" t="s">
        <v>180</v>
      </c>
      <c r="C70" s="70"/>
      <c r="D70" s="37">
        <f>D66+D69</f>
        <v>685694</v>
      </c>
      <c r="E70" s="37">
        <f>E66+E69</f>
        <v>391950</v>
      </c>
      <c r="F70" s="37">
        <f>F66+F69</f>
        <v>167553.4</v>
      </c>
      <c r="G70" s="38"/>
      <c r="H70" s="38"/>
      <c r="I70" s="39">
        <f>I66+I69</f>
        <v>1245197.3999999999</v>
      </c>
      <c r="J70" s="54"/>
      <c r="K70" s="56">
        <f>I70/예산!G20</f>
        <v>1.0559133219872445</v>
      </c>
    </row>
    <row r="71" spans="2:11" x14ac:dyDescent="0.2">
      <c r="B71" s="47"/>
      <c r="C71"/>
      <c r="D71" s="3"/>
      <c r="E71" s="3"/>
      <c r="F71" s="3"/>
      <c r="G71" s="11"/>
      <c r="H71" s="11"/>
    </row>
  </sheetData>
  <mergeCells count="3">
    <mergeCell ref="B69:C69"/>
    <mergeCell ref="B70:C70"/>
    <mergeCell ref="B66:C66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view="pageBreakPreview" zoomScale="115" zoomScaleNormal="100" zoomScaleSheetLayoutView="115" workbookViewId="0">
      <selection activeCell="G16" sqref="G16"/>
    </sheetView>
  </sheetViews>
  <sheetFormatPr defaultColWidth="9.140625" defaultRowHeight="12" x14ac:dyDescent="0.2"/>
  <cols>
    <col min="1" max="2" width="9.140625" style="1"/>
    <col min="3" max="3" width="11.7109375" style="1" bestFit="1" customWidth="1"/>
    <col min="4" max="16384" width="9.140625" style="1"/>
  </cols>
  <sheetData>
    <row r="2" spans="1:7" x14ac:dyDescent="0.2">
      <c r="B2" s="1" t="s">
        <v>181</v>
      </c>
      <c r="C2" s="1" t="s">
        <v>73</v>
      </c>
    </row>
    <row r="3" spans="1:7" x14ac:dyDescent="0.2">
      <c r="B3" s="1" t="s">
        <v>182</v>
      </c>
      <c r="C3" s="1" t="s">
        <v>183</v>
      </c>
    </row>
    <row r="5" spans="1:7" x14ac:dyDescent="0.2">
      <c r="C5" s="1" t="s">
        <v>185</v>
      </c>
      <c r="E5" s="1" t="s">
        <v>184</v>
      </c>
    </row>
    <row r="6" spans="1:7" x14ac:dyDescent="0.2">
      <c r="A6" t="s">
        <v>68</v>
      </c>
      <c r="B6"/>
      <c r="C6" s="3"/>
      <c r="D6" s="3"/>
      <c r="E6" s="9">
        <v>70.069999999999993</v>
      </c>
      <c r="F6" s="3"/>
      <c r="G6" s="3"/>
    </row>
    <row r="7" spans="1:7" x14ac:dyDescent="0.2">
      <c r="A7" t="s">
        <v>68</v>
      </c>
      <c r="B7"/>
      <c r="C7" s="3"/>
      <c r="D7" s="3"/>
      <c r="E7" s="9">
        <v>70.069999999999993</v>
      </c>
      <c r="F7" s="3"/>
      <c r="G7" s="3"/>
    </row>
    <row r="8" spans="1:7" x14ac:dyDescent="0.2">
      <c r="A8" s="71" t="s">
        <v>72</v>
      </c>
      <c r="B8"/>
      <c r="C8" s="3">
        <v>187800</v>
      </c>
      <c r="D8" s="3"/>
      <c r="E8" s="3"/>
      <c r="F8" s="3"/>
      <c r="G8" s="3"/>
    </row>
    <row r="9" spans="1:7" x14ac:dyDescent="0.2">
      <c r="A9" s="71"/>
      <c r="B9"/>
      <c r="C9" s="3">
        <v>137280</v>
      </c>
      <c r="D9" s="3"/>
      <c r="E9" s="4"/>
      <c r="F9" s="3"/>
      <c r="G9" s="3"/>
    </row>
  </sheetData>
  <mergeCells count="1">
    <mergeCell ref="A8:A9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Normal="100" zoomScaleSheetLayoutView="100" workbookViewId="0">
      <selection activeCell="B7" sqref="B7"/>
    </sheetView>
  </sheetViews>
  <sheetFormatPr defaultColWidth="9.140625" defaultRowHeight="12" x14ac:dyDescent="0.2"/>
  <cols>
    <col min="1" max="6" width="8.7109375" style="1" customWidth="1"/>
    <col min="7" max="16384" width="9.140625" style="1"/>
  </cols>
  <sheetData>
    <row r="1" spans="1:6" x14ac:dyDescent="0.2">
      <c r="A1" s="95" t="s">
        <v>107</v>
      </c>
      <c r="B1" s="96"/>
      <c r="C1" s="97"/>
      <c r="D1" s="98" t="s">
        <v>108</v>
      </c>
      <c r="E1" s="99"/>
      <c r="F1" s="100"/>
    </row>
    <row r="2" spans="1:6" x14ac:dyDescent="0.2">
      <c r="A2" s="83" t="s">
        <v>85</v>
      </c>
      <c r="B2" s="84" t="s">
        <v>86</v>
      </c>
      <c r="C2" s="85"/>
      <c r="D2" s="89" t="s">
        <v>110</v>
      </c>
      <c r="E2" s="90"/>
      <c r="F2" s="91"/>
    </row>
    <row r="3" spans="1:6" x14ac:dyDescent="0.2">
      <c r="A3" s="83"/>
      <c r="B3" s="84" t="s">
        <v>87</v>
      </c>
      <c r="C3" s="85"/>
      <c r="D3" s="89" t="s">
        <v>111</v>
      </c>
      <c r="E3" s="90"/>
      <c r="F3" s="91"/>
    </row>
    <row r="4" spans="1:6" x14ac:dyDescent="0.2">
      <c r="A4" s="83"/>
      <c r="B4" s="84" t="s">
        <v>88</v>
      </c>
      <c r="C4" s="85"/>
      <c r="D4" s="89" t="s">
        <v>112</v>
      </c>
      <c r="E4" s="90"/>
      <c r="F4" s="91"/>
    </row>
    <row r="5" spans="1:6" x14ac:dyDescent="0.2">
      <c r="A5" s="83" t="s">
        <v>89</v>
      </c>
      <c r="B5" s="84" t="s">
        <v>90</v>
      </c>
      <c r="C5" s="85"/>
      <c r="D5" s="89" t="s">
        <v>113</v>
      </c>
      <c r="E5" s="90"/>
      <c r="F5" s="91"/>
    </row>
    <row r="6" spans="1:6" x14ac:dyDescent="0.2">
      <c r="A6" s="83"/>
      <c r="B6" s="84" t="s">
        <v>211</v>
      </c>
      <c r="C6" s="85"/>
      <c r="D6" s="89" t="s">
        <v>114</v>
      </c>
      <c r="E6" s="90"/>
      <c r="F6" s="91"/>
    </row>
    <row r="7" spans="1:6" x14ac:dyDescent="0.2">
      <c r="A7" s="83" t="s">
        <v>91</v>
      </c>
      <c r="B7" s="84" t="s">
        <v>92</v>
      </c>
      <c r="C7" s="85"/>
      <c r="D7" s="89" t="s">
        <v>115</v>
      </c>
      <c r="E7" s="90"/>
      <c r="F7" s="91"/>
    </row>
    <row r="8" spans="1:6" x14ac:dyDescent="0.2">
      <c r="A8" s="83"/>
      <c r="B8" s="84" t="s">
        <v>93</v>
      </c>
      <c r="C8" s="85"/>
      <c r="D8" s="89" t="s">
        <v>116</v>
      </c>
      <c r="E8" s="90"/>
      <c r="F8" s="91"/>
    </row>
    <row r="9" spans="1:6" x14ac:dyDescent="0.2">
      <c r="A9" s="83"/>
      <c r="B9" s="84" t="s">
        <v>94</v>
      </c>
      <c r="C9" s="85"/>
      <c r="D9" s="89" t="s">
        <v>109</v>
      </c>
      <c r="E9" s="90"/>
      <c r="F9" s="91"/>
    </row>
    <row r="10" spans="1:6" x14ac:dyDescent="0.2">
      <c r="A10" s="83"/>
      <c r="B10" s="84" t="s">
        <v>104</v>
      </c>
      <c r="C10" s="85"/>
      <c r="D10" s="89" t="s">
        <v>117</v>
      </c>
      <c r="E10" s="90"/>
      <c r="F10" s="91"/>
    </row>
    <row r="11" spans="1:6" x14ac:dyDescent="0.2">
      <c r="A11" s="83"/>
      <c r="B11" s="84" t="s">
        <v>105</v>
      </c>
      <c r="C11" s="85"/>
      <c r="D11" s="89" t="s">
        <v>118</v>
      </c>
      <c r="E11" s="90"/>
      <c r="F11" s="91"/>
    </row>
    <row r="12" spans="1:6" x14ac:dyDescent="0.2">
      <c r="A12" s="83"/>
      <c r="B12" s="84" t="s">
        <v>106</v>
      </c>
      <c r="C12" s="85"/>
      <c r="D12" s="89" t="s">
        <v>120</v>
      </c>
      <c r="E12" s="90"/>
      <c r="F12" s="91"/>
    </row>
    <row r="13" spans="1:6" x14ac:dyDescent="0.2">
      <c r="A13" s="83"/>
      <c r="B13" s="84"/>
      <c r="C13" s="85"/>
      <c r="D13" s="89" t="s">
        <v>210</v>
      </c>
      <c r="E13" s="90"/>
      <c r="F13" s="91"/>
    </row>
    <row r="14" spans="1:6" x14ac:dyDescent="0.2">
      <c r="A14" s="83" t="s">
        <v>95</v>
      </c>
      <c r="B14" s="84" t="s">
        <v>96</v>
      </c>
      <c r="C14" s="85"/>
      <c r="D14" s="89"/>
      <c r="E14" s="90"/>
      <c r="F14" s="91"/>
    </row>
    <row r="15" spans="1:6" x14ac:dyDescent="0.2">
      <c r="A15" s="83"/>
      <c r="B15" s="84" t="s">
        <v>97</v>
      </c>
      <c r="C15" s="85"/>
      <c r="D15" s="89"/>
      <c r="E15" s="90"/>
      <c r="F15" s="91"/>
    </row>
    <row r="16" spans="1:6" x14ac:dyDescent="0.2">
      <c r="A16" s="83"/>
      <c r="B16" s="84" t="s">
        <v>98</v>
      </c>
      <c r="C16" s="85"/>
      <c r="D16" s="89"/>
      <c r="E16" s="90"/>
      <c r="F16" s="91"/>
    </row>
    <row r="17" spans="1:6" x14ac:dyDescent="0.2">
      <c r="A17" s="83"/>
      <c r="B17" s="84" t="s">
        <v>99</v>
      </c>
      <c r="C17" s="85"/>
      <c r="D17" s="89"/>
      <c r="E17" s="90"/>
      <c r="F17" s="91"/>
    </row>
    <row r="18" spans="1:6" x14ac:dyDescent="0.2">
      <c r="A18" s="83"/>
      <c r="B18" s="84" t="s">
        <v>119</v>
      </c>
      <c r="C18" s="85"/>
      <c r="D18" s="89"/>
      <c r="E18" s="90"/>
      <c r="F18" s="91"/>
    </row>
    <row r="19" spans="1:6" x14ac:dyDescent="0.2">
      <c r="A19" s="83"/>
      <c r="B19" s="84"/>
      <c r="C19" s="85"/>
      <c r="D19" s="89"/>
      <c r="E19" s="90"/>
      <c r="F19" s="91"/>
    </row>
    <row r="20" spans="1:6" x14ac:dyDescent="0.2">
      <c r="A20" s="83"/>
      <c r="B20" s="84"/>
      <c r="C20" s="85"/>
      <c r="D20" s="89"/>
      <c r="E20" s="90"/>
      <c r="F20" s="91"/>
    </row>
    <row r="21" spans="1:6" x14ac:dyDescent="0.2">
      <c r="A21" s="83" t="s">
        <v>100</v>
      </c>
      <c r="B21" s="84" t="s">
        <v>101</v>
      </c>
      <c r="C21" s="85"/>
      <c r="D21" s="89"/>
      <c r="E21" s="90"/>
      <c r="F21" s="91"/>
    </row>
    <row r="22" spans="1:6" ht="12.75" thickBot="1" x14ac:dyDescent="0.25">
      <c r="A22" s="86"/>
      <c r="B22" s="87" t="s">
        <v>102</v>
      </c>
      <c r="C22" s="88"/>
      <c r="D22" s="92"/>
      <c r="E22" s="93"/>
      <c r="F22" s="94"/>
    </row>
    <row r="23" spans="1:6" x14ac:dyDescent="0.2">
      <c r="B23" s="8" t="s">
        <v>103</v>
      </c>
    </row>
  </sheetData>
  <mergeCells count="2">
    <mergeCell ref="A1:C1"/>
    <mergeCell ref="D1:F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일정 계획표</vt:lpstr>
      <vt:lpstr>예산</vt:lpstr>
      <vt:lpstr>정산</vt:lpstr>
      <vt:lpstr>환전</vt:lpstr>
      <vt:lpstr>준비물 , 구매 리스트</vt:lpstr>
      <vt:lpstr>예산!Print_Area</vt:lpstr>
      <vt:lpstr>'일정 계획표'!Print_Area</vt:lpstr>
      <vt:lpstr>정산!Print_Area</vt:lpstr>
      <vt:lpstr>'준비물 , 구매 리스트'!Print_Area</vt:lpstr>
      <vt:lpstr>환전!Print_Area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TTK097</dc:creator>
  <cp:lastModifiedBy>TTK097</cp:lastModifiedBy>
  <cp:lastPrinted>2022-07-28T05:20:19Z</cp:lastPrinted>
  <dcterms:created xsi:type="dcterms:W3CDTF">2022-07-15T07:01:57Z</dcterms:created>
  <dcterms:modified xsi:type="dcterms:W3CDTF">2022-07-28T05:24:32Z</dcterms:modified>
</cp:coreProperties>
</file>