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Characteristics" sheetId="1" r:id="rId1"/>
    <sheet name="Performance" sheetId="2" r:id="rId2"/>
    <sheet name="Notes" sheetId="3" r:id="rId3"/>
  </sheets>
  <definedNames>
    <definedName name="_xlnm._FilterDatabase" localSheetId="0" hidden="1">Characteristics!$A$1:$O$67</definedName>
    <definedName name="_xlnm._FilterDatabase" localSheetId="1" hidden="1">Performance!$A$1:$I$67</definedName>
  </definedNames>
  <calcPr calcId="124519" fullCalcOnLoad="1"/>
</workbook>
</file>

<file path=xl/sharedStrings.xml><?xml version="1.0" encoding="utf-8"?>
<sst xmlns="http://schemas.openxmlformats.org/spreadsheetml/2006/main" count="229" uniqueCount="102">
  <si>
    <t>Name</t>
  </si>
  <si>
    <t>Sector</t>
  </si>
  <si>
    <t>Price</t>
  </si>
  <si>
    <t>Dividend Yield</t>
  </si>
  <si>
    <t>Years of Dividend Increases</t>
  </si>
  <si>
    <t>1-Year Dividend Growth</t>
  </si>
  <si>
    <t>5-Year Dividend Growth (Annualized)</t>
  </si>
  <si>
    <t>Dividends Per Share (TTM)</t>
  </si>
  <si>
    <t>Market Cap ($M)</t>
  </si>
  <si>
    <t>Trailing P/E Ratio</t>
  </si>
  <si>
    <t>Payout Ratio</t>
  </si>
  <si>
    <t>Beta</t>
  </si>
  <si>
    <t>52-Week High</t>
  </si>
  <si>
    <t>52-Week Low</t>
  </si>
  <si>
    <t>Ticker</t>
  </si>
  <si>
    <t>ABT</t>
  </si>
  <si>
    <t>ABBV</t>
  </si>
  <si>
    <t>AFL</t>
  </si>
  <si>
    <t>AOS</t>
  </si>
  <si>
    <t>APD</t>
  </si>
  <si>
    <t>ADM</t>
  </si>
  <si>
    <t>ADP</t>
  </si>
  <si>
    <t>BDX</t>
  </si>
  <si>
    <t>BF.B</t>
  </si>
  <si>
    <t>BRO</t>
  </si>
  <si>
    <t>CAH</t>
  </si>
  <si>
    <t>CAT</t>
  </si>
  <si>
    <t>CB</t>
  </si>
  <si>
    <t>CHD</t>
  </si>
  <si>
    <t>CINF</t>
  </si>
  <si>
    <t>CLX</t>
  </si>
  <si>
    <t>CTAS</t>
  </si>
  <si>
    <t>CVX</t>
  </si>
  <si>
    <t>KO</t>
  </si>
  <si>
    <t>CL</t>
  </si>
  <si>
    <t>ED</t>
  </si>
  <si>
    <t>DOV</t>
  </si>
  <si>
    <t>ECL</t>
  </si>
  <si>
    <t>EMR</t>
  </si>
  <si>
    <t>FRT</t>
  </si>
  <si>
    <t>BEN</t>
  </si>
  <si>
    <t>GD</t>
  </si>
  <si>
    <t>GPC</t>
  </si>
  <si>
    <t>HRL</t>
  </si>
  <si>
    <t>ITW</t>
  </si>
  <si>
    <t>JNJ</t>
  </si>
  <si>
    <t>KMB</t>
  </si>
  <si>
    <t>LEG</t>
  </si>
  <si>
    <t>LIN</t>
  </si>
  <si>
    <t>LOW</t>
  </si>
  <si>
    <t>MKC</t>
  </si>
  <si>
    <t>MCD</t>
  </si>
  <si>
    <t>MDT</t>
  </si>
  <si>
    <t>MMM</t>
  </si>
  <si>
    <t>NUE</t>
  </si>
  <si>
    <t>PBCT</t>
  </si>
  <si>
    <t>PNR</t>
  </si>
  <si>
    <t>PEP</t>
  </si>
  <si>
    <t>PPG</t>
  </si>
  <si>
    <t>PG</t>
  </si>
  <si>
    <t>ROP</t>
  </si>
  <si>
    <t>SPGI</t>
  </si>
  <si>
    <t>SHW</t>
  </si>
  <si>
    <t>SWK</t>
  </si>
  <si>
    <t>SYY</t>
  </si>
  <si>
    <t>TROW</t>
  </si>
  <si>
    <t>TGT</t>
  </si>
  <si>
    <t>VFC</t>
  </si>
  <si>
    <t>GWW</t>
  </si>
  <si>
    <t>WMT</t>
  </si>
  <si>
    <t>WBA</t>
  </si>
  <si>
    <t>IBM</t>
  </si>
  <si>
    <t>NEE</t>
  </si>
  <si>
    <t>WST</t>
  </si>
  <si>
    <t>AMCR</t>
  </si>
  <si>
    <t>ATO</t>
  </si>
  <si>
    <t>O</t>
  </si>
  <si>
    <t>ESS</t>
  </si>
  <si>
    <t>ALB</t>
  </si>
  <si>
    <t>EXPD</t>
  </si>
  <si>
    <t>XOM</t>
  </si>
  <si>
    <t>Healthcare</t>
  </si>
  <si>
    <t>Financial Services</t>
  </si>
  <si>
    <t>Industrials</t>
  </si>
  <si>
    <t>Basic Materials</t>
  </si>
  <si>
    <t>Consumer Defensive</t>
  </si>
  <si>
    <t>Energy</t>
  </si>
  <si>
    <t>Utilities</t>
  </si>
  <si>
    <t>Real Estate</t>
  </si>
  <si>
    <t>Consumer Cyclical</t>
  </si>
  <si>
    <t>Technology</t>
  </si>
  <si>
    <t>N/A</t>
  </si>
  <si>
    <t>One Month Price Return</t>
  </si>
  <si>
    <t>Three Month Price Return</t>
  </si>
  <si>
    <t>Six Month Price Return</t>
  </si>
  <si>
    <t>Year-To-Date Price Return</t>
  </si>
  <si>
    <t>One Year Price Return</t>
  </si>
  <si>
    <t>Two Year Price Return</t>
  </si>
  <si>
    <t>Five Year Price Return</t>
  </si>
  <si>
    <t>Notes</t>
  </si>
  <si>
    <t>Data Provided by IEX Cloud</t>
  </si>
  <si>
    <t>Data updated on 2022-02-18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</si>
</sst>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9">
    <dxf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/>
      </font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$#,##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6" formatCode="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0.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9" formatCode="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color rgb="FFFFFFFF"/>
      </font>
      <fill>
        <patternFill>
          <bgColor rgb="FF3F807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25.7109375" customWidth="1"/>
    <col min="2" max="2" width="45.7109375" customWidth="1"/>
    <col min="3" max="3" width="25.7109375" customWidth="1"/>
    <col min="4" max="4" width="10.7109375" customWidth="1"/>
    <col min="5" max="5" width="18.7109375" customWidth="1"/>
    <col min="6" max="6" width="25.7109375" customWidth="1"/>
    <col min="7" max="7" width="34.7109375" customWidth="1"/>
    <col min="8" max="8" width="22.7109375" customWidth="1"/>
    <col min="9" max="9" width="22.7109375" customWidth="1"/>
    <col min="10" max="10" width="22.7109375" customWidth="1"/>
    <col min="11" max="11" width="20.7109375" customWidth="1"/>
    <col min="12" max="12" width="15.7109375" customWidth="1"/>
    <col min="13" max="13" width="15.7109375" customWidth="1"/>
    <col min="14" max="14" width="15.7109375" customWidth="1"/>
    <col min="15" max="15" width="15.7109375" customWidth="1"/>
  </cols>
  <sheetData>
    <row r="1" spans="1:15">
      <c r="A1" s="1" t="s">
        <v>14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>
      <c r="A2" s="1" t="s">
        <v>15</v>
      </c>
      <c r="B2">
        <f>HYPERLINK("https://www.suredividend.com/sure-analysis-ABT/","Abbott Laboratories")</f>
        <v>0</v>
      </c>
      <c r="C2" t="s">
        <v>81</v>
      </c>
      <c r="D2">
        <v>120.58</v>
      </c>
      <c r="E2">
        <v>0.01559130867473876</v>
      </c>
      <c r="F2">
        <v>50</v>
      </c>
      <c r="G2">
        <v>0.04444444444444451</v>
      </c>
      <c r="H2">
        <v>0.1214254213452666</v>
      </c>
      <c r="I2">
        <v>1.810111717289005</v>
      </c>
      <c r="J2">
        <v>213220.042722</v>
      </c>
      <c r="K2">
        <v>29.43402025428217</v>
      </c>
      <c r="L2">
        <v>0.4480474547745062</v>
      </c>
      <c r="M2">
        <v>0.644258882766893</v>
      </c>
      <c r="N2">
        <v>142.1</v>
      </c>
      <c r="O2">
        <v>104.19</v>
      </c>
    </row>
    <row r="3" spans="1:15">
      <c r="A3" s="1" t="s">
        <v>16</v>
      </c>
      <c r="B3">
        <f>HYPERLINK("https://www.suredividend.com/sure-analysis-ABBV/","Abbvie Inc")</f>
        <v>0</v>
      </c>
      <c r="C3" t="s">
        <v>81</v>
      </c>
      <c r="D3">
        <v>144.97</v>
      </c>
      <c r="E3">
        <v>0.03890460095192109</v>
      </c>
      <c r="F3">
        <v>50</v>
      </c>
      <c r="G3">
        <v>0.08461538461538476</v>
      </c>
      <c r="H3">
        <v>0.1711373391720785</v>
      </c>
      <c r="I3">
        <v>5.225107813696664</v>
      </c>
      <c r="J3">
        <v>256187.436874</v>
      </c>
      <c r="K3">
        <v>34.33687667524997</v>
      </c>
      <c r="L3">
        <v>1.247042437636435</v>
      </c>
      <c r="M3">
        <v>0.419927286514452</v>
      </c>
      <c r="N3">
        <v>147.22</v>
      </c>
      <c r="O3">
        <v>97.51000000000001</v>
      </c>
    </row>
    <row r="4" spans="1:15">
      <c r="A4" s="1" t="s">
        <v>17</v>
      </c>
      <c r="B4">
        <f>HYPERLINK("https://www.suredividend.com/sure-analysis-AFL/","Aflac Inc.")</f>
        <v>0</v>
      </c>
      <c r="C4" t="s">
        <v>82</v>
      </c>
      <c r="D4">
        <v>63.2</v>
      </c>
      <c r="E4">
        <v>0.02531645569620253</v>
      </c>
      <c r="F4">
        <v>40</v>
      </c>
      <c r="G4">
        <v>0.2121212121212122</v>
      </c>
      <c r="I4">
        <v>1.378203720386017</v>
      </c>
      <c r="J4">
        <v>41808.583441</v>
      </c>
      <c r="K4">
        <v>9.867496681803162</v>
      </c>
      <c r="L4">
        <v>0.223371753709241</v>
      </c>
      <c r="M4">
        <v>0.7935304887662461</v>
      </c>
      <c r="N4">
        <v>66.55</v>
      </c>
      <c r="O4">
        <v>46.42</v>
      </c>
    </row>
    <row r="5" spans="1:15">
      <c r="A5" s="1" t="s">
        <v>18</v>
      </c>
      <c r="B5">
        <f>HYPERLINK("https://www.suredividend.com/sure-analysis-AOS/","A.O. Smith Corp.")</f>
        <v>0</v>
      </c>
      <c r="C5" t="s">
        <v>83</v>
      </c>
      <c r="D5">
        <v>71.05</v>
      </c>
      <c r="E5">
        <v>0.01576354679802956</v>
      </c>
      <c r="F5">
        <v>28</v>
      </c>
      <c r="G5">
        <v>0.07692307692307709</v>
      </c>
      <c r="H5">
        <v>0.1486983549970351</v>
      </c>
      <c r="I5">
        <v>1.07382252821803</v>
      </c>
      <c r="J5">
        <v>11471.8751</v>
      </c>
      <c r="K5">
        <v>11.7756878464381</v>
      </c>
      <c r="L5">
        <v>0.1777851867910646</v>
      </c>
      <c r="M5">
        <v>0.9419562376021101</v>
      </c>
      <c r="N5">
        <v>86.42</v>
      </c>
      <c r="O5">
        <v>57.62</v>
      </c>
    </row>
    <row r="6" spans="1:15">
      <c r="A6" s="1" t="s">
        <v>19</v>
      </c>
      <c r="B6">
        <f>HYPERLINK("https://www.suredividend.com/sure-analysis-APD/","Air Products &amp; Chemicals Inc.")</f>
        <v>0</v>
      </c>
      <c r="C6" t="s">
        <v>84</v>
      </c>
      <c r="D6">
        <v>240.61</v>
      </c>
      <c r="E6">
        <v>0.02693154897967666</v>
      </c>
      <c r="F6">
        <v>40</v>
      </c>
      <c r="G6">
        <v>0.1194029850746268</v>
      </c>
      <c r="H6">
        <v>0.09565425774785385</v>
      </c>
      <c r="I6">
        <v>5.95285892885012</v>
      </c>
      <c r="J6">
        <v>53347.420486</v>
      </c>
      <c r="K6">
        <v>24.499389431031</v>
      </c>
      <c r="L6">
        <v>0.6080550489121677</v>
      </c>
      <c r="M6">
        <v>0.7183096961462321</v>
      </c>
      <c r="N6">
        <v>314.83</v>
      </c>
      <c r="O6">
        <v>239.71</v>
      </c>
    </row>
    <row r="7" spans="1:15">
      <c r="A7" s="1" t="s">
        <v>20</v>
      </c>
      <c r="B7">
        <f>HYPERLINK("https://www.suredividend.com/sure-analysis-ADM/","Archer Daniels Midland Co.")</f>
        <v>0</v>
      </c>
      <c r="C7" t="s">
        <v>85</v>
      </c>
      <c r="D7">
        <v>76.65000000000001</v>
      </c>
      <c r="E7">
        <v>0.02087410306588389</v>
      </c>
      <c r="F7">
        <v>47</v>
      </c>
      <c r="G7">
        <v>0.08108108108108114</v>
      </c>
      <c r="H7">
        <v>0.04563955259127317</v>
      </c>
      <c r="I7">
        <v>1.497907152717277</v>
      </c>
      <c r="J7">
        <v>42881.172579</v>
      </c>
      <c r="K7">
        <v>16.40442715340474</v>
      </c>
      <c r="L7">
        <v>0.3235220632218741</v>
      </c>
      <c r="M7">
        <v>0.6208526232406191</v>
      </c>
      <c r="N7">
        <v>78.03</v>
      </c>
      <c r="O7">
        <v>53.73</v>
      </c>
    </row>
    <row r="8" spans="1:15">
      <c r="A8" s="1" t="s">
        <v>21</v>
      </c>
      <c r="B8">
        <f>HYPERLINK("https://www.suredividend.com/sure-analysis-ADP/","Automatic Data Processing Inc.")</f>
        <v>0</v>
      </c>
      <c r="C8" t="s">
        <v>83</v>
      </c>
      <c r="D8">
        <v>200.46</v>
      </c>
      <c r="E8">
        <v>0.02075226977950713</v>
      </c>
      <c r="F8">
        <v>47</v>
      </c>
      <c r="G8">
        <v>0.118279569892473</v>
      </c>
      <c r="H8">
        <v>0.1277989780675224</v>
      </c>
      <c r="I8">
        <v>3.804895706328685</v>
      </c>
      <c r="J8">
        <v>84202.273822</v>
      </c>
      <c r="K8">
        <v>30.68819659665428</v>
      </c>
      <c r="L8">
        <v>0.5889931433945332</v>
      </c>
      <c r="M8">
        <v>0.9408012066683821</v>
      </c>
      <c r="N8">
        <v>248.96</v>
      </c>
      <c r="O8">
        <v>164.01</v>
      </c>
    </row>
    <row r="9" spans="1:15">
      <c r="A9" s="1" t="s">
        <v>22</v>
      </c>
      <c r="B9">
        <f>HYPERLINK("https://www.suredividend.com/sure-analysis-BDX/","Becton, Dickinson And Co.")</f>
        <v>0</v>
      </c>
      <c r="C9" t="s">
        <v>81</v>
      </c>
      <c r="D9">
        <v>266.15</v>
      </c>
      <c r="E9">
        <v>0.01307533345857599</v>
      </c>
      <c r="F9">
        <v>50</v>
      </c>
      <c r="G9">
        <v>0.04819277108433728</v>
      </c>
      <c r="H9">
        <v>0.03571264482305292</v>
      </c>
      <c r="I9">
        <v>3.343028620718184</v>
      </c>
      <c r="J9">
        <v>75791.82214400001</v>
      </c>
      <c r="K9">
        <v>45.24884904092537</v>
      </c>
      <c r="L9">
        <v>0.579381043452025</v>
      </c>
      <c r="M9">
        <v>0.184140495414946</v>
      </c>
      <c r="N9">
        <v>280.62</v>
      </c>
      <c r="O9">
        <v>233.63</v>
      </c>
    </row>
    <row r="10" spans="1:15">
      <c r="A10" s="1" t="s">
        <v>23</v>
      </c>
      <c r="B10">
        <f>HYPERLINK("https://www.suredividend.com/sure-analysis-BF.B/","Brown-Forman Corp.")</f>
        <v>0</v>
      </c>
      <c r="C10" t="s">
        <v>85</v>
      </c>
      <c r="D10">
        <v>65.98</v>
      </c>
      <c r="E10">
        <v>0.01136708093361625</v>
      </c>
      <c r="F10">
        <v>32</v>
      </c>
      <c r="G10">
        <v>4.571030640668523</v>
      </c>
      <c r="H10">
        <v>0.4052300431913622</v>
      </c>
      <c r="I10">
        <v>0.7144199095222851</v>
      </c>
      <c r="J10">
        <v>30816.755118</v>
      </c>
      <c r="K10">
        <v>40.17829871966102</v>
      </c>
      <c r="L10">
        <v>0.4465124434514282</v>
      </c>
      <c r="M10">
        <v>0.558923398341283</v>
      </c>
      <c r="N10">
        <v>79.87</v>
      </c>
      <c r="O10">
        <v>64.48</v>
      </c>
    </row>
    <row r="11" spans="1:15">
      <c r="A11" s="1" t="s">
        <v>24</v>
      </c>
      <c r="B11">
        <f>HYPERLINK("https://www.suredividend.com/sure-analysis-BRO/","Brown &amp; Brown, Inc.")</f>
        <v>0</v>
      </c>
      <c r="C11" t="s">
        <v>82</v>
      </c>
      <c r="D11">
        <v>65.63</v>
      </c>
      <c r="E11">
        <v>0.006247143074813347</v>
      </c>
      <c r="F11">
        <v>28</v>
      </c>
      <c r="I11">
        <v>0.389105492126548</v>
      </c>
      <c r="J11">
        <v>18535.673444</v>
      </c>
      <c r="K11">
        <v>32.57713557214866</v>
      </c>
      <c r="L11">
        <v>0.1898075571349015</v>
      </c>
      <c r="M11">
        <v>0.969507658906635</v>
      </c>
      <c r="N11">
        <v>70.64</v>
      </c>
      <c r="O11">
        <v>43.98</v>
      </c>
    </row>
    <row r="12" spans="1:15">
      <c r="A12" s="1" t="s">
        <v>25</v>
      </c>
      <c r="B12">
        <f>HYPERLINK("https://www.suredividend.com/sure-analysis-CAH/","Cardinal Health, Inc.")</f>
        <v>0</v>
      </c>
      <c r="C12" t="s">
        <v>81</v>
      </c>
      <c r="D12">
        <v>54.51</v>
      </c>
      <c r="E12">
        <v>0.03595670519170795</v>
      </c>
      <c r="F12">
        <v>34</v>
      </c>
      <c r="G12">
        <v>0.01008437950195518</v>
      </c>
      <c r="H12">
        <v>0.01800752842434639</v>
      </c>
      <c r="I12">
        <v>1.931213281998427</v>
      </c>
      <c r="J12">
        <v>15102.616478</v>
      </c>
      <c r="K12">
        <v>27.21192158183784</v>
      </c>
      <c r="L12">
        <v>1.005840251040848</v>
      </c>
      <c r="M12">
        <v>0.534706706854133</v>
      </c>
      <c r="N12">
        <v>60.77</v>
      </c>
      <c r="O12">
        <v>45.42</v>
      </c>
    </row>
    <row r="13" spans="1:15">
      <c r="A13" s="1" t="s">
        <v>26</v>
      </c>
      <c r="B13">
        <f>HYPERLINK("https://www.suredividend.com/sure-analysis-CAT/","Caterpillar Inc.")</f>
        <v>0</v>
      </c>
      <c r="C13" t="s">
        <v>83</v>
      </c>
      <c r="D13">
        <v>194.74</v>
      </c>
      <c r="E13">
        <v>0.02279963027626579</v>
      </c>
      <c r="F13">
        <v>28</v>
      </c>
      <c r="G13">
        <v>0.07766990291262132</v>
      </c>
      <c r="H13">
        <v>0.07588648169622769</v>
      </c>
      <c r="I13">
        <v>4.327170518873987</v>
      </c>
      <c r="J13">
        <v>104358.839052</v>
      </c>
      <c r="K13">
        <v>20.26778773582055</v>
      </c>
      <c r="L13">
        <v>0.4627989859758275</v>
      </c>
      <c r="M13">
        <v>0.7553021244820251</v>
      </c>
      <c r="N13">
        <v>242.85</v>
      </c>
      <c r="O13">
        <v>185.06</v>
      </c>
    </row>
    <row r="14" spans="1:15">
      <c r="A14" s="1" t="s">
        <v>27</v>
      </c>
      <c r="B14">
        <f>HYPERLINK("https://www.suredividend.com/sure-analysis-CB/","Chubb Limited")</f>
        <v>0</v>
      </c>
      <c r="C14" t="s">
        <v>82</v>
      </c>
      <c r="D14">
        <v>203.63</v>
      </c>
      <c r="E14">
        <v>0.01571477680106075</v>
      </c>
      <c r="F14">
        <v>28</v>
      </c>
      <c r="G14">
        <v>0.02564102564102577</v>
      </c>
      <c r="H14">
        <v>0.03002598081465924</v>
      </c>
      <c r="I14">
        <v>3.159602177856976</v>
      </c>
      <c r="J14">
        <v>87711.846846</v>
      </c>
      <c r="K14">
        <v>9.949165930852994</v>
      </c>
      <c r="L14">
        <v>0.1607940039621871</v>
      </c>
      <c r="M14">
        <v>0.7966772262630961</v>
      </c>
      <c r="N14">
        <v>211.78</v>
      </c>
      <c r="O14">
        <v>153.03</v>
      </c>
    </row>
    <row r="15" spans="1:15">
      <c r="A15" s="1" t="s">
        <v>28</v>
      </c>
      <c r="B15">
        <f>HYPERLINK("https://www.suredividend.com/sure-analysis-CHD/","Church &amp; Dwight Co., Inc.")</f>
        <v>0</v>
      </c>
      <c r="C15" t="s">
        <v>85</v>
      </c>
      <c r="D15">
        <v>96.95</v>
      </c>
      <c r="E15">
        <v>0.01083032490974729</v>
      </c>
      <c r="F15">
        <v>26</v>
      </c>
      <c r="G15">
        <v>0.03960396039603964</v>
      </c>
      <c r="H15">
        <v>0.06678067898520257</v>
      </c>
      <c r="I15">
        <v>1.015808458472612</v>
      </c>
      <c r="J15">
        <v>23670.184084</v>
      </c>
      <c r="K15">
        <v>28.88016603672523</v>
      </c>
      <c r="L15">
        <v>0.3106447885237345</v>
      </c>
      <c r="M15">
        <v>0.180248904160518</v>
      </c>
      <c r="N15">
        <v>104.56</v>
      </c>
      <c r="O15">
        <v>76.73999999999999</v>
      </c>
    </row>
    <row r="16" spans="1:15">
      <c r="A16" s="1" t="s">
        <v>29</v>
      </c>
      <c r="B16">
        <f>HYPERLINK("https://www.suredividend.com/sure-analysis-CINF/","Cincinnati Financial Corp.")</f>
        <v>0</v>
      </c>
      <c r="C16" t="s">
        <v>82</v>
      </c>
      <c r="D16">
        <v>126.25</v>
      </c>
      <c r="E16">
        <v>0.02186138613861386</v>
      </c>
      <c r="F16">
        <v>62</v>
      </c>
      <c r="G16">
        <v>0.04999999999999982</v>
      </c>
      <c r="H16">
        <v>0.04730724775551032</v>
      </c>
      <c r="I16">
        <v>2.49977721428445</v>
      </c>
      <c r="J16">
        <v>20344.050998</v>
      </c>
      <c r="K16">
        <v>8.057049899999999</v>
      </c>
      <c r="L16">
        <v>0.1613800654799516</v>
      </c>
      <c r="M16">
        <v>0.9303972622791331</v>
      </c>
      <c r="N16">
        <v>129.17</v>
      </c>
      <c r="O16">
        <v>93.01000000000001</v>
      </c>
    </row>
    <row r="17" spans="1:15">
      <c r="A17" s="1" t="s">
        <v>30</v>
      </c>
      <c r="B17">
        <f>HYPERLINK("https://www.suredividend.com/sure-analysis-CLX/","Clorox Co.")</f>
        <v>0</v>
      </c>
      <c r="C17" t="s">
        <v>85</v>
      </c>
      <c r="D17">
        <v>146.01</v>
      </c>
      <c r="E17">
        <v>0.03177864529826724</v>
      </c>
      <c r="F17">
        <v>44</v>
      </c>
      <c r="G17">
        <v>0.04504504504504481</v>
      </c>
      <c r="H17">
        <v>0.07714358779274311</v>
      </c>
      <c r="I17">
        <v>4.544489013109209</v>
      </c>
      <c r="J17">
        <v>17939.192464</v>
      </c>
      <c r="K17">
        <v>72.62830956947369</v>
      </c>
      <c r="L17">
        <v>2.306847214776248</v>
      </c>
      <c r="M17">
        <v>-0.112805648969367</v>
      </c>
      <c r="N17">
        <v>192.75</v>
      </c>
      <c r="O17">
        <v>138.61</v>
      </c>
    </row>
    <row r="18" spans="1:15">
      <c r="A18" s="1" t="s">
        <v>31</v>
      </c>
      <c r="B18">
        <f>HYPERLINK("https://www.suredividend.com/sure-analysis-CTAS/","Cintas Corporation")</f>
        <v>0</v>
      </c>
      <c r="C18" t="s">
        <v>83</v>
      </c>
      <c r="D18">
        <v>370.64</v>
      </c>
      <c r="E18">
        <v>0.01025253615368012</v>
      </c>
      <c r="F18">
        <v>39</v>
      </c>
      <c r="I18">
        <v>3.587766552445197</v>
      </c>
      <c r="J18">
        <v>38447.441969</v>
      </c>
      <c r="K18">
        <v>33.57095815762199</v>
      </c>
      <c r="L18">
        <v>0.3349922084449297</v>
      </c>
      <c r="M18">
        <v>1.193964914176416</v>
      </c>
      <c r="N18">
        <v>460.27</v>
      </c>
      <c r="O18">
        <v>318.4</v>
      </c>
    </row>
    <row r="19" spans="1:15">
      <c r="A19" s="1" t="s">
        <v>32</v>
      </c>
      <c r="B19">
        <f>HYPERLINK("https://www.suredividend.com/sure-analysis-CVX/","Chevron Corp.")</f>
        <v>0</v>
      </c>
      <c r="C19" t="s">
        <v>86</v>
      </c>
      <c r="D19">
        <v>133.61</v>
      </c>
      <c r="E19">
        <v>0.04251178803981737</v>
      </c>
      <c r="F19">
        <v>35</v>
      </c>
      <c r="G19">
        <v>0.1007751937984496</v>
      </c>
      <c r="H19">
        <v>0.0562650689989983</v>
      </c>
      <c r="I19">
        <v>5.350491070248687</v>
      </c>
      <c r="J19">
        <v>257558.115638</v>
      </c>
      <c r="K19">
        <v>26.00283852979202</v>
      </c>
      <c r="L19">
        <v>1.034911232156419</v>
      </c>
      <c r="M19">
        <v>0.622947518817905</v>
      </c>
      <c r="N19">
        <v>137.99</v>
      </c>
      <c r="O19">
        <v>90.26000000000001</v>
      </c>
    </row>
    <row r="20" spans="1:15">
      <c r="A20" s="1" t="s">
        <v>33</v>
      </c>
      <c r="B20">
        <f>HYPERLINK("https://www.suredividend.com/sure-analysis-KO/","Coca-Cola Co")</f>
        <v>0</v>
      </c>
      <c r="C20" t="s">
        <v>85</v>
      </c>
      <c r="D20">
        <v>62.12</v>
      </c>
      <c r="E20">
        <v>0.0283322601416613</v>
      </c>
      <c r="F20">
        <v>60</v>
      </c>
      <c r="G20">
        <v>0.02439024390243882</v>
      </c>
      <c r="H20">
        <v>0.02567439351051015</v>
      </c>
      <c r="I20">
        <v>1.660966751289346</v>
      </c>
      <c r="J20">
        <v>268322.38506</v>
      </c>
      <c r="K20">
        <v>30.44620277548168</v>
      </c>
      <c r="L20">
        <v>0.8182102223100227</v>
      </c>
      <c r="M20">
        <v>0.386616574111202</v>
      </c>
      <c r="N20">
        <v>62.33</v>
      </c>
      <c r="O20">
        <v>47.47</v>
      </c>
    </row>
    <row r="21" spans="1:15">
      <c r="A21" s="1" t="s">
        <v>34</v>
      </c>
      <c r="B21">
        <f>HYPERLINK("https://www.suredividend.com/sure-analysis-CL/","Colgate-Palmolive Co.")</f>
        <v>0</v>
      </c>
      <c r="C21" t="s">
        <v>85</v>
      </c>
      <c r="D21">
        <v>79.15000000000001</v>
      </c>
      <c r="E21">
        <v>0.02274162981680354</v>
      </c>
      <c r="F21">
        <v>59</v>
      </c>
      <c r="G21">
        <v>0.02272727272727271</v>
      </c>
      <c r="H21">
        <v>0.02383625553960966</v>
      </c>
      <c r="I21">
        <v>1.784934798954683</v>
      </c>
      <c r="J21">
        <v>66711.473893</v>
      </c>
      <c r="K21">
        <v>25.03244798973734</v>
      </c>
      <c r="L21">
        <v>0.5702667089312087</v>
      </c>
      <c r="M21">
        <v>0.202552926018408</v>
      </c>
      <c r="N21">
        <v>85.15000000000001</v>
      </c>
      <c r="O21">
        <v>72.5</v>
      </c>
    </row>
    <row r="22" spans="1:15">
      <c r="A22" s="1" t="s">
        <v>35</v>
      </c>
      <c r="B22">
        <f>HYPERLINK("https://www.suredividend.com/sure-analysis-ED/","Consolidated Edison, Inc.")</f>
        <v>0</v>
      </c>
      <c r="C22" t="s">
        <v>87</v>
      </c>
      <c r="D22">
        <v>81.45</v>
      </c>
      <c r="E22">
        <v>0.03879680785758134</v>
      </c>
      <c r="F22">
        <v>48</v>
      </c>
      <c r="G22">
        <v>0.01935483870967736</v>
      </c>
      <c r="H22">
        <v>0.02743794311987546</v>
      </c>
      <c r="I22">
        <v>3.0702423161115</v>
      </c>
      <c r="J22">
        <v>28782.948262</v>
      </c>
      <c r="K22">
        <v>24.70639335759657</v>
      </c>
      <c r="L22">
        <v>0.9110511323772996</v>
      </c>
      <c r="M22">
        <v>0.21105657487183</v>
      </c>
      <c r="N22">
        <v>86.84</v>
      </c>
      <c r="O22">
        <v>63.03</v>
      </c>
    </row>
    <row r="23" spans="1:15">
      <c r="A23" s="1" t="s">
        <v>36</v>
      </c>
      <c r="B23">
        <f>HYPERLINK("https://www.suredividend.com/sure-analysis-DOV/","Dover Corp.")</f>
        <v>0</v>
      </c>
      <c r="C23" t="s">
        <v>83</v>
      </c>
      <c r="D23">
        <v>159.39</v>
      </c>
      <c r="E23">
        <v>0.01254783863479516</v>
      </c>
      <c r="F23">
        <v>66</v>
      </c>
      <c r="G23">
        <v>0.01010101010101017</v>
      </c>
      <c r="H23">
        <v>0.02589630491023409</v>
      </c>
      <c r="I23">
        <v>1.981186235163696</v>
      </c>
      <c r="J23">
        <v>22960.86381</v>
      </c>
      <c r="K23">
        <v>10.21556150983967</v>
      </c>
      <c r="L23">
        <v>0.1280663371146539</v>
      </c>
      <c r="M23">
        <v>0.9429516657128251</v>
      </c>
      <c r="N23">
        <v>184.05</v>
      </c>
      <c r="O23">
        <v>118.74</v>
      </c>
    </row>
    <row r="24" spans="1:15">
      <c r="A24" s="1" t="s">
        <v>37</v>
      </c>
      <c r="B24">
        <f>HYPERLINK("https://www.suredividend.com/sure-analysis-ECL/","Ecolab, Inc.")</f>
        <v>0</v>
      </c>
      <c r="C24" t="s">
        <v>84</v>
      </c>
      <c r="D24">
        <v>178.38</v>
      </c>
      <c r="E24">
        <v>0.01143625967036663</v>
      </c>
      <c r="F24">
        <v>30</v>
      </c>
      <c r="G24">
        <v>0.0625</v>
      </c>
      <c r="H24">
        <v>0.06628595902634737</v>
      </c>
      <c r="I24">
        <v>1.943729183503283</v>
      </c>
      <c r="J24">
        <v>51117.876223</v>
      </c>
      <c r="K24">
        <v>45.26910752980871</v>
      </c>
      <c r="L24">
        <v>0.4971174382361337</v>
      </c>
      <c r="M24">
        <v>0.9531927427779421</v>
      </c>
      <c r="N24">
        <v>238.4</v>
      </c>
      <c r="O24">
        <v>178.37</v>
      </c>
    </row>
    <row r="25" spans="1:15">
      <c r="A25" s="1" t="s">
        <v>38</v>
      </c>
      <c r="B25">
        <f>HYPERLINK("https://www.suredividend.com/sure-analysis-EMR/","Emerson Electric Co.")</f>
        <v>0</v>
      </c>
      <c r="C25" t="s">
        <v>83</v>
      </c>
      <c r="D25">
        <v>93.19</v>
      </c>
      <c r="E25">
        <v>0.02210537611331688</v>
      </c>
      <c r="F25">
        <v>65</v>
      </c>
      <c r="G25">
        <v>0.01980198019801982</v>
      </c>
      <c r="H25">
        <v>0.01417569496143978</v>
      </c>
      <c r="I25">
        <v>2.024293314302264</v>
      </c>
      <c r="J25">
        <v>55438.731</v>
      </c>
      <c r="K25">
        <v>20.13025816993464</v>
      </c>
      <c r="L25">
        <v>0.4419854398039877</v>
      </c>
      <c r="M25">
        <v>0.981918125012976</v>
      </c>
      <c r="N25">
        <v>104.88</v>
      </c>
      <c r="O25">
        <v>82.59</v>
      </c>
    </row>
    <row r="26" spans="1:15">
      <c r="A26" s="1" t="s">
        <v>39</v>
      </c>
      <c r="B26">
        <f>HYPERLINK("https://www.suredividend.com/sure-analysis-FRT/","Federal Realty Investment Trust.")</f>
        <v>0</v>
      </c>
      <c r="C26" t="s">
        <v>88</v>
      </c>
      <c r="D26">
        <v>118.39</v>
      </c>
      <c r="E26">
        <v>0.03615170200185826</v>
      </c>
      <c r="F26">
        <v>54</v>
      </c>
      <c r="G26">
        <v>0.009433962264151052</v>
      </c>
      <c r="H26">
        <v>0.01772757184338625</v>
      </c>
      <c r="I26">
        <v>0</v>
      </c>
      <c r="J26">
        <v>9307.444728</v>
      </c>
      <c r="K26">
        <v>0</v>
      </c>
      <c r="L26" t="s">
        <v>91</v>
      </c>
      <c r="N26">
        <v>137.87</v>
      </c>
      <c r="O26">
        <v>116.61</v>
      </c>
    </row>
    <row r="27" spans="1:15">
      <c r="A27" s="1" t="s">
        <v>40</v>
      </c>
      <c r="B27">
        <f>HYPERLINK("https://www.suredividend.com/sure-analysis-BEN/","Franklin Resources, Inc.")</f>
        <v>0</v>
      </c>
      <c r="C27" t="s">
        <v>82</v>
      </c>
      <c r="D27">
        <v>30.11</v>
      </c>
      <c r="E27">
        <v>0.03852540684158087</v>
      </c>
      <c r="F27">
        <v>42</v>
      </c>
      <c r="G27">
        <v>0.03571428571428559</v>
      </c>
      <c r="H27">
        <v>0.07714358779274311</v>
      </c>
      <c r="I27">
        <v>1.115412929803342</v>
      </c>
      <c r="J27">
        <v>15118.965262</v>
      </c>
      <c r="K27">
        <v>8.14292306913341</v>
      </c>
      <c r="L27">
        <v>0.2943042031143382</v>
      </c>
      <c r="M27">
        <v>1.489643205078274</v>
      </c>
      <c r="N27">
        <v>37.94</v>
      </c>
      <c r="O27">
        <v>24.04</v>
      </c>
    </row>
    <row r="28" spans="1:15">
      <c r="A28" s="1" t="s">
        <v>41</v>
      </c>
      <c r="B28">
        <f>HYPERLINK("https://www.suredividend.com/sure-analysis-GD/","General Dynamics Corp.")</f>
        <v>0</v>
      </c>
      <c r="C28" t="s">
        <v>83</v>
      </c>
      <c r="D28">
        <v>214.4</v>
      </c>
      <c r="E28">
        <v>0.02220149253731343</v>
      </c>
      <c r="F28">
        <v>30</v>
      </c>
      <c r="G28">
        <v>0.08181818181818179</v>
      </c>
      <c r="H28">
        <v>0.07214502590085092</v>
      </c>
      <c r="I28">
        <v>4.718392851569114</v>
      </c>
      <c r="J28">
        <v>59538.444125</v>
      </c>
      <c r="K28">
        <v>9.140074320663189</v>
      </c>
      <c r="L28">
        <v>0.2042594308038577</v>
      </c>
      <c r="M28">
        <v>0.625578748686478</v>
      </c>
      <c r="N28">
        <v>216.21</v>
      </c>
      <c r="O28">
        <v>159.18</v>
      </c>
    </row>
    <row r="29" spans="1:15">
      <c r="A29" s="1" t="s">
        <v>42</v>
      </c>
      <c r="B29">
        <f>HYPERLINK("https://www.suredividend.com/sure-analysis-GPC/","Genuine Parts Co.")</f>
        <v>0</v>
      </c>
      <c r="C29" t="s">
        <v>89</v>
      </c>
      <c r="D29">
        <v>127.61</v>
      </c>
      <c r="E29">
        <v>0.02805422772509992</v>
      </c>
      <c r="F29">
        <v>66</v>
      </c>
      <c r="G29">
        <v>0.03164556962025311</v>
      </c>
      <c r="H29">
        <v>0.03841455588022602</v>
      </c>
      <c r="I29">
        <v>3.228487265442952</v>
      </c>
      <c r="J29">
        <v>18174.439262</v>
      </c>
      <c r="K29">
        <v>22.32745810758052</v>
      </c>
      <c r="L29">
        <v>0.5744639262354007</v>
      </c>
      <c r="M29">
        <v>0.860673141153492</v>
      </c>
      <c r="N29">
        <v>142.97</v>
      </c>
      <c r="O29">
        <v>97.67</v>
      </c>
    </row>
    <row r="30" spans="1:15">
      <c r="A30" s="1" t="s">
        <v>43</v>
      </c>
      <c r="B30">
        <f>HYPERLINK("https://www.suredividend.com/sure-analysis-HRL/","Hormel Foods Corp.")</f>
        <v>0</v>
      </c>
      <c r="C30" t="s">
        <v>85</v>
      </c>
      <c r="D30">
        <v>47.31</v>
      </c>
      <c r="E30">
        <v>0.02198266751215388</v>
      </c>
      <c r="F30">
        <v>56</v>
      </c>
      <c r="G30">
        <v>0.06122448979591844</v>
      </c>
      <c r="H30">
        <v>0.08869163325077611</v>
      </c>
      <c r="I30">
        <v>0.9871116105040411</v>
      </c>
      <c r="J30">
        <v>25668.984287</v>
      </c>
      <c r="K30">
        <v>14.12185452384306</v>
      </c>
      <c r="L30">
        <v>0.2973227742482051</v>
      </c>
      <c r="M30">
        <v>-0.006215640115808001</v>
      </c>
      <c r="N30">
        <v>50.47</v>
      </c>
      <c r="O30">
        <v>40.04</v>
      </c>
    </row>
    <row r="31" spans="1:15">
      <c r="A31" s="1" t="s">
        <v>44</v>
      </c>
      <c r="B31">
        <f>HYPERLINK("https://www.suredividend.com/sure-analysis-ITW/","Illinois Tool Works, Inc.")</f>
        <v>0</v>
      </c>
      <c r="C31" t="s">
        <v>83</v>
      </c>
      <c r="D31">
        <v>217.16</v>
      </c>
      <c r="E31">
        <v>0.02247191011235955</v>
      </c>
      <c r="F31">
        <v>58</v>
      </c>
      <c r="G31">
        <v>0.070175438596491</v>
      </c>
      <c r="H31">
        <v>0.134199090791316</v>
      </c>
      <c r="I31">
        <v>4.684051909397498</v>
      </c>
      <c r="J31">
        <v>67955.214073</v>
      </c>
      <c r="K31">
        <v>12.61232629421678</v>
      </c>
      <c r="L31">
        <v>0.2750470880444802</v>
      </c>
      <c r="M31">
        <v>0.638815091336293</v>
      </c>
      <c r="N31">
        <v>249.81</v>
      </c>
      <c r="O31">
        <v>195.21</v>
      </c>
    </row>
    <row r="32" spans="1:15">
      <c r="A32" s="1" t="s">
        <v>45</v>
      </c>
      <c r="B32">
        <f>HYPERLINK("https://www.suredividend.com/sure-analysis-JNJ/","Johnson &amp; Johnson")</f>
        <v>0</v>
      </c>
      <c r="C32" t="s">
        <v>81</v>
      </c>
      <c r="D32">
        <v>166.19</v>
      </c>
      <c r="E32">
        <v>0.02551296708586558</v>
      </c>
      <c r="F32">
        <v>59</v>
      </c>
      <c r="G32">
        <v>0.04950495049504955</v>
      </c>
      <c r="H32">
        <v>0.04762370263962179</v>
      </c>
      <c r="I32">
        <v>4.151297806452568</v>
      </c>
      <c r="J32">
        <v>437511.290278</v>
      </c>
      <c r="K32">
        <v>24.46931153680705</v>
      </c>
      <c r="L32">
        <v>0.6205228410243001</v>
      </c>
      <c r="M32">
        <v>0.304637184162816</v>
      </c>
      <c r="N32">
        <v>177.77</v>
      </c>
      <c r="O32">
        <v>148.67</v>
      </c>
    </row>
    <row r="33" spans="1:15">
      <c r="A33" s="1" t="s">
        <v>46</v>
      </c>
      <c r="B33">
        <f>HYPERLINK("https://www.suredividend.com/sure-analysis-KMB/","Kimberly-Clark Corp.")</f>
        <v>0</v>
      </c>
      <c r="C33" t="s">
        <v>85</v>
      </c>
      <c r="D33">
        <v>131.63</v>
      </c>
      <c r="E33">
        <v>0.03525032287472461</v>
      </c>
      <c r="F33">
        <v>50</v>
      </c>
      <c r="G33">
        <v>0.06542056074766367</v>
      </c>
      <c r="H33">
        <v>0.03282471874016379</v>
      </c>
      <c r="I33">
        <v>4.503523201849533</v>
      </c>
      <c r="J33">
        <v>44358.428342</v>
      </c>
      <c r="K33">
        <v>12.22668917923374</v>
      </c>
      <c r="L33">
        <v>0.4204970309850171</v>
      </c>
      <c r="M33">
        <v>0.012894762820507</v>
      </c>
      <c r="N33">
        <v>145.79</v>
      </c>
      <c r="O33">
        <v>123.74</v>
      </c>
    </row>
    <row r="34" spans="1:15">
      <c r="A34" s="1" t="s">
        <v>47</v>
      </c>
      <c r="B34">
        <f>HYPERLINK("https://www.suredividend.com/sure-analysis-LEG/","Leggett &amp; Platt, Inc.")</f>
        <v>0</v>
      </c>
      <c r="C34" t="s">
        <v>89</v>
      </c>
      <c r="D34">
        <v>38.59</v>
      </c>
      <c r="E34">
        <v>0.04353459445452189</v>
      </c>
      <c r="F34">
        <v>50</v>
      </c>
      <c r="G34">
        <v>0.04999999999999982</v>
      </c>
      <c r="H34">
        <v>0.04316756381013498</v>
      </c>
      <c r="I34">
        <v>1.637105297632881</v>
      </c>
      <c r="J34">
        <v>5147.026071</v>
      </c>
      <c r="K34">
        <v>12.86434908977756</v>
      </c>
      <c r="L34">
        <v>0.5587390094310174</v>
      </c>
      <c r="M34">
        <v>1.004606487699523</v>
      </c>
      <c r="N34">
        <v>57.59</v>
      </c>
      <c r="O34">
        <v>37.04</v>
      </c>
    </row>
    <row r="35" spans="1:15">
      <c r="A35" s="1" t="s">
        <v>48</v>
      </c>
      <c r="B35">
        <f>HYPERLINK("https://www.suredividend.com/sure-analysis-LIN/","Linde Plc")</f>
        <v>0</v>
      </c>
      <c r="C35" t="s">
        <v>84</v>
      </c>
      <c r="D35">
        <v>298.97</v>
      </c>
      <c r="E35">
        <v>0.01418202495233635</v>
      </c>
      <c r="F35">
        <v>28</v>
      </c>
      <c r="I35">
        <v>4.218581552025838</v>
      </c>
      <c r="J35">
        <v>153238.487927</v>
      </c>
      <c r="K35">
        <v>42.92394619805883</v>
      </c>
      <c r="L35">
        <v>0.6203796400037997</v>
      </c>
      <c r="M35">
        <v>0.8974249230901421</v>
      </c>
      <c r="N35">
        <v>352.18</v>
      </c>
      <c r="O35">
        <v>239.42</v>
      </c>
    </row>
    <row r="36" spans="1:15">
      <c r="A36" s="1" t="s">
        <v>49</v>
      </c>
      <c r="B36">
        <f>HYPERLINK("https://www.suredividend.com/sure-analysis-LOW/","Lowe`s Cos., Inc.")</f>
        <v>0</v>
      </c>
      <c r="C36" t="s">
        <v>89</v>
      </c>
      <c r="D36">
        <v>223.79</v>
      </c>
      <c r="E36">
        <v>0.01429911971044283</v>
      </c>
      <c r="F36">
        <v>59</v>
      </c>
      <c r="G36">
        <v>0.3333333333333333</v>
      </c>
      <c r="H36">
        <v>0.1797891247127799</v>
      </c>
      <c r="I36">
        <v>2.992469682697018</v>
      </c>
      <c r="J36">
        <v>150777.883426</v>
      </c>
      <c r="K36">
        <v>18.43025099942672</v>
      </c>
      <c r="L36">
        <v>0.2611230089613453</v>
      </c>
      <c r="M36">
        <v>0.894030748927755</v>
      </c>
      <c r="N36">
        <v>263.31</v>
      </c>
      <c r="O36">
        <v>149.23</v>
      </c>
    </row>
    <row r="37" spans="1:15">
      <c r="A37" s="1" t="s">
        <v>50</v>
      </c>
      <c r="B37">
        <f>HYPERLINK("https://www.suredividend.com/sure-analysis-MKC/","McCormick &amp; Co., Inc.")</f>
        <v>0</v>
      </c>
      <c r="C37" t="s">
        <v>85</v>
      </c>
      <c r="D37">
        <v>98.08</v>
      </c>
      <c r="E37">
        <v>0.01508972267536705</v>
      </c>
      <c r="F37">
        <v>35</v>
      </c>
      <c r="G37">
        <v>0.08823529411764697</v>
      </c>
      <c r="I37">
        <v>1.381872916129925</v>
      </c>
      <c r="J37">
        <v>26160.977265</v>
      </c>
      <c r="K37">
        <v>17.31826907496359</v>
      </c>
      <c r="L37">
        <v>0.2467630207374866</v>
      </c>
      <c r="M37">
        <v>0.201269347299557</v>
      </c>
      <c r="N37">
        <v>103.76</v>
      </c>
      <c r="O37">
        <v>77.55</v>
      </c>
    </row>
    <row r="38" spans="1:15">
      <c r="A38" s="1" t="s">
        <v>51</v>
      </c>
      <c r="B38">
        <f>HYPERLINK("https://www.suredividend.com/sure-analysis-MCD/","McDonald`s Corp")</f>
        <v>0</v>
      </c>
      <c r="C38" t="s">
        <v>89</v>
      </c>
      <c r="D38">
        <v>250.93</v>
      </c>
      <c r="E38">
        <v>0.02199816681943171</v>
      </c>
      <c r="F38">
        <v>46</v>
      </c>
      <c r="G38">
        <v>0.06976744186046502</v>
      </c>
      <c r="H38">
        <v>0.07981721406627784</v>
      </c>
      <c r="I38">
        <v>5.207664988289176</v>
      </c>
      <c r="J38">
        <v>187506.294997</v>
      </c>
      <c r="K38">
        <v>25.74362883699132</v>
      </c>
      <c r="L38">
        <v>0.537426727377624</v>
      </c>
      <c r="M38">
        <v>0.582720971761587</v>
      </c>
      <c r="N38">
        <v>271.15</v>
      </c>
      <c r="O38">
        <v>199.41</v>
      </c>
    </row>
    <row r="39" spans="1:15">
      <c r="A39" s="1" t="s">
        <v>52</v>
      </c>
      <c r="B39">
        <f>HYPERLINK("https://www.suredividend.com/sure-analysis-MDT/","Medtronic Plc")</f>
        <v>0</v>
      </c>
      <c r="C39" t="s">
        <v>81</v>
      </c>
      <c r="D39">
        <v>101.7</v>
      </c>
      <c r="E39">
        <v>0.0247787610619469</v>
      </c>
      <c r="F39">
        <v>44</v>
      </c>
      <c r="G39">
        <v>0.0862068965517242</v>
      </c>
      <c r="H39">
        <v>0.07938012944050121</v>
      </c>
      <c r="I39">
        <v>2.449598257850918</v>
      </c>
      <c r="J39">
        <v>136741.526633</v>
      </c>
      <c r="K39">
        <v>29.07538308160749</v>
      </c>
      <c r="L39">
        <v>0.7059360973633769</v>
      </c>
      <c r="M39">
        <v>0.684730971757041</v>
      </c>
      <c r="N39">
        <v>134.37</v>
      </c>
      <c r="O39">
        <v>97.75</v>
      </c>
    </row>
    <row r="40" spans="1:15">
      <c r="A40" s="1" t="s">
        <v>53</v>
      </c>
      <c r="B40">
        <f>HYPERLINK("https://www.suredividend.com/sure-analysis-MMM/","3M Co.")</f>
        <v>0</v>
      </c>
      <c r="C40" t="s">
        <v>83</v>
      </c>
      <c r="D40">
        <v>148.64</v>
      </c>
      <c r="E40">
        <v>0.04009687836383208</v>
      </c>
      <c r="F40">
        <v>64</v>
      </c>
      <c r="G40">
        <v>0.006756756756756799</v>
      </c>
      <c r="H40">
        <v>0.04864787315988495</v>
      </c>
      <c r="I40">
        <v>5.852811519594538</v>
      </c>
      <c r="J40">
        <v>84888.304</v>
      </c>
      <c r="K40">
        <v>7.16840939030569</v>
      </c>
      <c r="L40">
        <v>0.289313471062508</v>
      </c>
      <c r="M40">
        <v>0.514584794739518</v>
      </c>
      <c r="N40">
        <v>202.24</v>
      </c>
      <c r="O40">
        <v>148.48</v>
      </c>
    </row>
    <row r="41" spans="1:15">
      <c r="A41" s="1" t="s">
        <v>54</v>
      </c>
      <c r="B41">
        <f>HYPERLINK("https://www.suredividend.com/sure-analysis-NUE/","Nucor Corp.")</f>
        <v>0</v>
      </c>
      <c r="C41" t="s">
        <v>84</v>
      </c>
      <c r="D41">
        <v>120.94</v>
      </c>
      <c r="E41">
        <v>0.0165371258475277</v>
      </c>
      <c r="F41">
        <v>48</v>
      </c>
      <c r="G41">
        <v>0.2345679012345678</v>
      </c>
      <c r="H41">
        <v>0.05781716431609585</v>
      </c>
      <c r="I41">
        <v>1.70482839149694</v>
      </c>
      <c r="J41">
        <v>34564.515822</v>
      </c>
      <c r="K41">
        <v>6.980097773538748</v>
      </c>
      <c r="L41">
        <v>0.1028243903194777</v>
      </c>
      <c r="M41">
        <v>1.151964427220796</v>
      </c>
      <c r="N41">
        <v>127.74</v>
      </c>
      <c r="O41">
        <v>55.73</v>
      </c>
    </row>
    <row r="42" spans="1:15">
      <c r="A42" s="1" t="s">
        <v>55</v>
      </c>
      <c r="B42">
        <f>HYPERLINK("https://www.suredividend.com/sure-analysis-PBCT/","People`s United Financial Inc")</f>
        <v>0</v>
      </c>
      <c r="C42" t="s">
        <v>82</v>
      </c>
      <c r="D42">
        <v>20.82</v>
      </c>
      <c r="E42">
        <v>0.03506243996157541</v>
      </c>
      <c r="F42">
        <v>29</v>
      </c>
      <c r="I42">
        <v>0.7190735406462681</v>
      </c>
      <c r="J42">
        <v>8911.376587000001</v>
      </c>
      <c r="K42">
        <v>30.14674082334236</v>
      </c>
      <c r="L42">
        <v>1.029453887825724</v>
      </c>
      <c r="M42">
        <v>0.9693901951407871</v>
      </c>
      <c r="N42">
        <v>21.51</v>
      </c>
      <c r="O42">
        <v>14.71</v>
      </c>
    </row>
    <row r="43" spans="1:15">
      <c r="A43" s="1" t="s">
        <v>56</v>
      </c>
      <c r="B43">
        <f>HYPERLINK("https://www.suredividend.com/sure-analysis-PNR/","Pentair plc")</f>
        <v>0</v>
      </c>
      <c r="C43" t="s">
        <v>83</v>
      </c>
      <c r="D43">
        <v>57.62</v>
      </c>
      <c r="E43">
        <v>0.01457827143353002</v>
      </c>
      <c r="F43">
        <v>45</v>
      </c>
      <c r="G43">
        <v>0.04999999999999982</v>
      </c>
      <c r="I43">
        <v>0.8064434314951091</v>
      </c>
      <c r="J43">
        <v>9534.854979</v>
      </c>
      <c r="K43">
        <v>18.79529859802878</v>
      </c>
      <c r="L43">
        <v>0.2661529476881548</v>
      </c>
      <c r="M43">
        <v>1.083599116028553</v>
      </c>
      <c r="N43">
        <v>79.93000000000001</v>
      </c>
      <c r="O43">
        <v>53.99</v>
      </c>
    </row>
    <row r="44" spans="1:15">
      <c r="A44" s="1" t="s">
        <v>57</v>
      </c>
      <c r="B44">
        <f>HYPERLINK("https://www.suredividend.com/sure-analysis-PEP/","PepsiCo Inc")</f>
        <v>0</v>
      </c>
      <c r="C44" t="s">
        <v>85</v>
      </c>
      <c r="D44">
        <v>166.75</v>
      </c>
      <c r="E44">
        <v>0.02758620689655172</v>
      </c>
      <c r="F44">
        <v>50</v>
      </c>
      <c r="G44">
        <v>0.05134474327628369</v>
      </c>
      <c r="H44">
        <v>0.05955258842469102</v>
      </c>
      <c r="I44">
        <v>4.20470703455228</v>
      </c>
      <c r="J44">
        <v>230557.378245</v>
      </c>
      <c r="K44">
        <v>15.13240865353439</v>
      </c>
      <c r="L44">
        <v>0.3832914343256408</v>
      </c>
      <c r="M44">
        <v>0.4171953205462801</v>
      </c>
      <c r="N44">
        <v>177.24</v>
      </c>
      <c r="O44">
        <v>124.92</v>
      </c>
    </row>
    <row r="45" spans="1:15">
      <c r="A45" s="1" t="s">
        <v>58</v>
      </c>
      <c r="B45">
        <f>HYPERLINK("https://www.suredividend.com/sure-analysis-PPG/","PPG Industries, Inc.")</f>
        <v>0</v>
      </c>
      <c r="C45" t="s">
        <v>84</v>
      </c>
      <c r="D45">
        <v>149.05</v>
      </c>
      <c r="E45">
        <v>0.01583361288158336</v>
      </c>
      <c r="F45">
        <v>50</v>
      </c>
      <c r="G45">
        <v>0.09259259259259256</v>
      </c>
      <c r="H45">
        <v>0.08083252207959757</v>
      </c>
      <c r="I45">
        <v>2.297304923421764</v>
      </c>
      <c r="J45">
        <v>35384.59714</v>
      </c>
      <c r="K45">
        <v>24.83129623835088</v>
      </c>
      <c r="L45">
        <v>0.3854538462117054</v>
      </c>
      <c r="M45">
        <v>0.7889125342327611</v>
      </c>
      <c r="N45">
        <v>180.94</v>
      </c>
      <c r="O45">
        <v>130.25</v>
      </c>
    </row>
    <row r="46" spans="1:15">
      <c r="A46" s="1" t="s">
        <v>59</v>
      </c>
      <c r="B46">
        <f>HYPERLINK("https://www.suredividend.com/sure-analysis-PG/","Procter &amp; Gamble Co.")</f>
        <v>0</v>
      </c>
      <c r="C46" t="s">
        <v>85</v>
      </c>
      <c r="D46">
        <v>159.82</v>
      </c>
      <c r="E46">
        <v>0.02177449630834689</v>
      </c>
      <c r="F46">
        <v>65</v>
      </c>
      <c r="G46">
        <v>0.1000379410648791</v>
      </c>
      <c r="H46">
        <v>0.04752508095797614</v>
      </c>
      <c r="I46">
        <v>3.449159559887572</v>
      </c>
      <c r="J46">
        <v>386756.060433</v>
      </c>
      <c r="K46">
        <v>27.17701218695664</v>
      </c>
      <c r="L46">
        <v>0.6225919783190563</v>
      </c>
      <c r="M46">
        <v>0.255381995567187</v>
      </c>
      <c r="N46">
        <v>165.35</v>
      </c>
      <c r="O46">
        <v>118.63</v>
      </c>
    </row>
    <row r="47" spans="1:15">
      <c r="A47" s="1" t="s">
        <v>60</v>
      </c>
      <c r="B47">
        <f>HYPERLINK("https://www.suredividend.com/sure-analysis-ROP/","Roper Technologies Inc")</f>
        <v>0</v>
      </c>
      <c r="C47" t="s">
        <v>83</v>
      </c>
      <c r="D47">
        <v>438.19</v>
      </c>
      <c r="E47">
        <v>0.005659645359319017</v>
      </c>
      <c r="F47">
        <v>29</v>
      </c>
      <c r="G47">
        <v>0.1022222222222222</v>
      </c>
      <c r="H47">
        <v>0.1211526016021442</v>
      </c>
      <c r="I47">
        <v>2.303196796840479</v>
      </c>
      <c r="J47">
        <v>46195.674202</v>
      </c>
      <c r="K47">
        <v>41.22405336637516</v>
      </c>
      <c r="L47">
        <v>0.2185196201935939</v>
      </c>
      <c r="M47">
        <v>0.698024745198351</v>
      </c>
      <c r="N47">
        <v>504.34</v>
      </c>
      <c r="O47">
        <v>363.35</v>
      </c>
    </row>
    <row r="48" spans="1:15">
      <c r="A48" s="1" t="s">
        <v>61</v>
      </c>
      <c r="B48">
        <f>HYPERLINK("https://www.suredividend.com/sure-analysis-SPGI/","S&amp;P Global Inc")</f>
        <v>0</v>
      </c>
      <c r="C48" t="s">
        <v>82</v>
      </c>
      <c r="D48">
        <v>381.49</v>
      </c>
      <c r="E48">
        <v>0.008073606123358411</v>
      </c>
      <c r="F48">
        <v>48</v>
      </c>
      <c r="G48">
        <v>0</v>
      </c>
      <c r="H48">
        <v>0.1343351076353452</v>
      </c>
      <c r="I48">
        <v>3.835938644841813</v>
      </c>
      <c r="J48">
        <v>91939.09</v>
      </c>
      <c r="K48">
        <v>15.20156911375661</v>
      </c>
      <c r="L48">
        <v>0.1533761953155463</v>
      </c>
      <c r="M48">
        <v>0.9851384730433951</v>
      </c>
      <c r="N48">
        <v>483.28</v>
      </c>
      <c r="O48">
        <v>319.99</v>
      </c>
    </row>
    <row r="49" spans="1:15">
      <c r="A49" s="1" t="s">
        <v>62</v>
      </c>
      <c r="B49">
        <f>HYPERLINK("https://www.suredividend.com/sure-analysis-SHW/","Sherwin-Williams Co.")</f>
        <v>0</v>
      </c>
      <c r="C49" t="s">
        <v>84</v>
      </c>
      <c r="D49">
        <v>267.22</v>
      </c>
      <c r="E49">
        <v>0.008981363670383952</v>
      </c>
      <c r="F49">
        <v>44</v>
      </c>
      <c r="I49">
        <v>2.19419864187116</v>
      </c>
      <c r="J49">
        <v>70064.067495</v>
      </c>
      <c r="K49">
        <v>35.61251778749619</v>
      </c>
      <c r="L49">
        <v>0.4514812020311028</v>
      </c>
      <c r="M49">
        <v>0.751777052392921</v>
      </c>
      <c r="N49">
        <v>354.15</v>
      </c>
      <c r="O49">
        <v>216.88</v>
      </c>
    </row>
    <row r="50" spans="1:15">
      <c r="A50" s="1" t="s">
        <v>63</v>
      </c>
      <c r="B50">
        <f>HYPERLINK("https://www.suredividend.com/sure-analysis-SWK/","Stanley Black &amp; Decker Inc")</f>
        <v>0</v>
      </c>
      <c r="C50" t="s">
        <v>83</v>
      </c>
      <c r="D50">
        <v>162.79</v>
      </c>
      <c r="E50">
        <v>0.01941151176362185</v>
      </c>
      <c r="F50">
        <v>54</v>
      </c>
      <c r="G50">
        <v>0.1285714285714286</v>
      </c>
      <c r="H50">
        <v>0.06375060365561036</v>
      </c>
      <c r="I50">
        <v>2.962618893963013</v>
      </c>
      <c r="J50">
        <v>26540.176419</v>
      </c>
      <c r="K50">
        <v>21.9394696360172</v>
      </c>
      <c r="L50">
        <v>0.3976669656326192</v>
      </c>
      <c r="M50">
        <v>0.9836996058520561</v>
      </c>
      <c r="N50">
        <v>222.38</v>
      </c>
      <c r="O50">
        <v>159.85</v>
      </c>
    </row>
    <row r="51" spans="1:15">
      <c r="A51" s="1" t="s">
        <v>64</v>
      </c>
      <c r="B51">
        <f>HYPERLINK("https://www.suredividend.com/sure-analysis-SYY/","Sysco Corp.")</f>
        <v>0</v>
      </c>
      <c r="C51" t="s">
        <v>85</v>
      </c>
      <c r="D51">
        <v>84.26000000000001</v>
      </c>
      <c r="E51">
        <v>0.02231189176358889</v>
      </c>
      <c r="F51">
        <v>51</v>
      </c>
      <c r="G51">
        <v>0.04444444444444451</v>
      </c>
      <c r="H51">
        <v>0.07328926012383752</v>
      </c>
      <c r="I51">
        <v>1.843854147361019</v>
      </c>
      <c r="J51">
        <v>43196.423461</v>
      </c>
      <c r="K51">
        <v>54.99408441422632</v>
      </c>
      <c r="L51">
        <v>1.213061939053302</v>
      </c>
      <c r="M51">
        <v>0.7814563121708611</v>
      </c>
      <c r="N51">
        <v>85.98999999999999</v>
      </c>
      <c r="O51">
        <v>67.65000000000001</v>
      </c>
    </row>
    <row r="52" spans="1:15">
      <c r="A52" s="1" t="s">
        <v>65</v>
      </c>
      <c r="B52">
        <f>HYPERLINK("https://www.suredividend.com/sure-analysis-TROW/","T. Rowe Price Group Inc.")</f>
        <v>0</v>
      </c>
      <c r="C52" t="s">
        <v>82</v>
      </c>
      <c r="D52">
        <v>143.42</v>
      </c>
      <c r="E52">
        <v>0.03346813554594896</v>
      </c>
      <c r="F52">
        <v>36</v>
      </c>
      <c r="G52">
        <v>0</v>
      </c>
      <c r="H52">
        <v>0.1363438869307663</v>
      </c>
      <c r="I52">
        <v>4.252404611472401</v>
      </c>
      <c r="J52">
        <v>32233.837756</v>
      </c>
      <c r="K52">
        <v>0</v>
      </c>
      <c r="L52" t="s">
        <v>91</v>
      </c>
      <c r="M52">
        <v>1.400312005434775</v>
      </c>
      <c r="N52">
        <v>222.17</v>
      </c>
      <c r="O52">
        <v>142.81</v>
      </c>
    </row>
    <row r="53" spans="1:15">
      <c r="A53" s="1" t="s">
        <v>66</v>
      </c>
      <c r="B53">
        <f>HYPERLINK("https://www.suredividend.com/sure-analysis-TGT/","Target Corp")</f>
        <v>0</v>
      </c>
      <c r="C53" t="s">
        <v>85</v>
      </c>
      <c r="D53">
        <v>204</v>
      </c>
      <c r="E53">
        <v>0.01764705882352941</v>
      </c>
      <c r="F53">
        <v>54</v>
      </c>
      <c r="G53">
        <v>0.3235294117647058</v>
      </c>
      <c r="H53">
        <v>0.08447177119769855</v>
      </c>
      <c r="I53">
        <v>3.361634337115958</v>
      </c>
      <c r="J53">
        <v>97741.279272</v>
      </c>
      <c r="K53">
        <v>14.41186659864347</v>
      </c>
      <c r="L53">
        <v>0.2473608783749785</v>
      </c>
      <c r="M53">
        <v>0.813661356374158</v>
      </c>
      <c r="N53">
        <v>266.91</v>
      </c>
      <c r="O53">
        <v>164.44</v>
      </c>
    </row>
    <row r="54" spans="1:15">
      <c r="A54" s="1" t="s">
        <v>67</v>
      </c>
      <c r="B54">
        <f>HYPERLINK("https://www.suredividend.com/sure-analysis-VFC/","VF Corp.")</f>
        <v>0</v>
      </c>
      <c r="C54" t="s">
        <v>89</v>
      </c>
      <c r="D54">
        <v>59.15</v>
      </c>
      <c r="E54">
        <v>0.0338123415046492</v>
      </c>
      <c r="F54">
        <v>49</v>
      </c>
      <c r="G54">
        <v>0.02040816326530615</v>
      </c>
      <c r="H54">
        <v>0.03548578845590522</v>
      </c>
      <c r="I54">
        <v>1.950799373483708</v>
      </c>
      <c r="J54">
        <v>23003.533603</v>
      </c>
      <c r="K54">
        <v>16.48267442837193</v>
      </c>
      <c r="L54">
        <v>0.5495209502771008</v>
      </c>
      <c r="M54">
        <v>0.966499903656968</v>
      </c>
      <c r="N54">
        <v>89.03</v>
      </c>
      <c r="O54">
        <v>59.13</v>
      </c>
    </row>
    <row r="55" spans="1:15">
      <c r="A55" s="1" t="s">
        <v>68</v>
      </c>
      <c r="B55">
        <f>HYPERLINK("https://www.suredividend.com/sure-analysis-GWW/","W.W. Grainger Inc.")</f>
        <v>0</v>
      </c>
      <c r="C55" t="s">
        <v>83</v>
      </c>
      <c r="D55">
        <v>471.37</v>
      </c>
      <c r="E55">
        <v>0.01374716252625326</v>
      </c>
      <c r="F55">
        <v>50</v>
      </c>
      <c r="G55">
        <v>0.05882352941176472</v>
      </c>
      <c r="H55">
        <v>0.04824067815736877</v>
      </c>
      <c r="I55">
        <v>6.446537371909499</v>
      </c>
      <c r="J55">
        <v>24285.004554</v>
      </c>
      <c r="K55">
        <v>26.1691859422306</v>
      </c>
      <c r="L55">
        <v>0.3656572530861883</v>
      </c>
      <c r="M55">
        <v>0.8021431018974231</v>
      </c>
      <c r="N55">
        <v>525.26</v>
      </c>
      <c r="O55">
        <v>364.11</v>
      </c>
    </row>
    <row r="56" spans="1:15">
      <c r="A56" s="1" t="s">
        <v>69</v>
      </c>
      <c r="B56">
        <f>HYPERLINK("https://www.suredividend.com/sure-analysis-WMT/","Walmart Inc")</f>
        <v>0</v>
      </c>
      <c r="C56" t="s">
        <v>85</v>
      </c>
      <c r="D56">
        <v>138.88</v>
      </c>
      <c r="E56">
        <v>0.01612903225806452</v>
      </c>
      <c r="F56">
        <v>49</v>
      </c>
      <c r="G56">
        <v>0.0185185185185186</v>
      </c>
      <c r="H56">
        <v>0.01521611448235172</v>
      </c>
      <c r="I56">
        <v>2.187231239135602</v>
      </c>
      <c r="J56">
        <v>385236.240247</v>
      </c>
      <c r="K56">
        <v>48.0344439210773</v>
      </c>
      <c r="L56">
        <v>0.7701518447660571</v>
      </c>
      <c r="M56">
        <v>0.365928712435132</v>
      </c>
      <c r="N56">
        <v>151.96</v>
      </c>
      <c r="O56">
        <v>124.3</v>
      </c>
    </row>
    <row r="57" spans="1:15">
      <c r="A57" s="1" t="s">
        <v>70</v>
      </c>
      <c r="B57">
        <f>HYPERLINK("https://www.suredividend.com/sure-analysis-WBA/","Walgreens Boots Alliance Inc")</f>
        <v>0</v>
      </c>
      <c r="C57" t="s">
        <v>81</v>
      </c>
      <c r="D57">
        <v>46.81</v>
      </c>
      <c r="E57">
        <v>0.04080324716940825</v>
      </c>
      <c r="F57">
        <v>46</v>
      </c>
      <c r="G57">
        <v>0.02139037433155089</v>
      </c>
      <c r="H57">
        <v>0.04951444805329408</v>
      </c>
      <c r="I57">
        <v>1.872402410811502</v>
      </c>
      <c r="J57">
        <v>40409.763584</v>
      </c>
      <c r="K57">
        <v>6.284566653790047</v>
      </c>
      <c r="L57">
        <v>0.2523453383842995</v>
      </c>
      <c r="M57">
        <v>0.7535124883285481</v>
      </c>
      <c r="N57">
        <v>54.92</v>
      </c>
      <c r="O57">
        <v>43.19</v>
      </c>
    </row>
    <row r="58" spans="1:15">
      <c r="A58" s="1" t="s">
        <v>71</v>
      </c>
      <c r="B58">
        <f>HYPERLINK("https://www.suredividend.com/sure-analysis-IBM/","International Business Machines Corp.")</f>
        <v>0</v>
      </c>
      <c r="C58" t="s">
        <v>90</v>
      </c>
      <c r="D58">
        <v>124.97</v>
      </c>
      <c r="E58">
        <v>0.0530527326558374</v>
      </c>
      <c r="F58">
        <v>26</v>
      </c>
      <c r="G58">
        <v>0.006134969325153561</v>
      </c>
      <c r="H58">
        <v>0.01800642219262572</v>
      </c>
      <c r="I58">
        <v>6.440561527479105</v>
      </c>
      <c r="J58">
        <v>112013.119523</v>
      </c>
      <c r="K58">
        <v>23.50254291288502</v>
      </c>
      <c r="L58">
        <v>1.275358718312694</v>
      </c>
      <c r="M58">
        <v>0.463758228923583</v>
      </c>
      <c r="N58">
        <v>147.34</v>
      </c>
      <c r="O58">
        <v>112.86</v>
      </c>
    </row>
    <row r="59" spans="1:15">
      <c r="A59" s="1" t="s">
        <v>72</v>
      </c>
      <c r="B59">
        <f>HYPERLINK("https://www.suredividend.com/sure-analysis-NEE/","NextEra Energy Inc")</f>
        <v>0</v>
      </c>
      <c r="C59" t="s">
        <v>87</v>
      </c>
      <c r="D59">
        <v>75.38</v>
      </c>
      <c r="E59">
        <v>0.02241973998408066</v>
      </c>
      <c r="F59">
        <v>26</v>
      </c>
      <c r="G59">
        <v>0.09999999999999987</v>
      </c>
      <c r="I59">
        <v>1.53141542381768</v>
      </c>
      <c r="J59">
        <v>147674.692982</v>
      </c>
      <c r="K59">
        <v>62.49458018694877</v>
      </c>
      <c r="L59">
        <v>1.276179519848067</v>
      </c>
      <c r="M59">
        <v>0.6803308075820751</v>
      </c>
      <c r="N59">
        <v>93.73</v>
      </c>
      <c r="O59">
        <v>67.72</v>
      </c>
    </row>
    <row r="60" spans="1:15">
      <c r="A60" s="1" t="s">
        <v>73</v>
      </c>
      <c r="B60">
        <f>HYPERLINK("https://www.suredividend.com/sure-analysis-WST/","West Pharmaceutical Services, Inc.")</f>
        <v>0</v>
      </c>
      <c r="C60" t="s">
        <v>81</v>
      </c>
      <c r="D60">
        <v>387.3</v>
      </c>
      <c r="E60">
        <v>0.001859024012393493</v>
      </c>
      <c r="F60">
        <v>28</v>
      </c>
      <c r="G60">
        <v>0.0588235294117645</v>
      </c>
      <c r="H60">
        <v>0.06724918187953888</v>
      </c>
      <c r="I60">
        <v>0.6997740888524121</v>
      </c>
      <c r="J60">
        <v>28691.07362</v>
      </c>
      <c r="K60">
        <v>46.84256917469389</v>
      </c>
      <c r="L60">
        <v>0.08682060655737123</v>
      </c>
      <c r="M60">
        <v>0.8459770374277671</v>
      </c>
      <c r="N60">
        <v>475.14</v>
      </c>
      <c r="O60">
        <v>253.49</v>
      </c>
    </row>
    <row r="61" spans="1:15">
      <c r="A61" s="1" t="s">
        <v>74</v>
      </c>
      <c r="B61">
        <f>HYPERLINK("https://www.suredividend.com/sure-analysis-AMCR/","Amcor Plc")</f>
        <v>0</v>
      </c>
      <c r="C61" t="s">
        <v>89</v>
      </c>
      <c r="D61">
        <v>11.79</v>
      </c>
      <c r="E61">
        <v>0.03986429177268872</v>
      </c>
      <c r="F61">
        <v>1</v>
      </c>
      <c r="I61">
        <v>0.467819008996226</v>
      </c>
      <c r="J61">
        <v>17846.8439</v>
      </c>
      <c r="K61">
        <v>18.80594720781876</v>
      </c>
      <c r="L61">
        <v>0.7574789653436301</v>
      </c>
      <c r="M61">
        <v>0.669128876426426</v>
      </c>
      <c r="N61">
        <v>12.79</v>
      </c>
      <c r="O61">
        <v>10.13</v>
      </c>
    </row>
    <row r="62" spans="1:15">
      <c r="A62" s="1" t="s">
        <v>75</v>
      </c>
      <c r="B62">
        <f>HYPERLINK("https://www.suredividend.com/sure-analysis-ATO/","Atmos Energy Corp.")</f>
        <v>0</v>
      </c>
      <c r="C62" t="s">
        <v>87</v>
      </c>
      <c r="D62">
        <v>106.66</v>
      </c>
      <c r="E62">
        <v>0.0255015938496156</v>
      </c>
      <c r="F62">
        <v>38</v>
      </c>
      <c r="G62">
        <v>0.08800000000000008</v>
      </c>
      <c r="H62">
        <v>0.08607365672211231</v>
      </c>
      <c r="I62">
        <v>3.2068313942724</v>
      </c>
      <c r="J62">
        <v>14445.206665</v>
      </c>
      <c r="K62">
        <v>20.73631403448682</v>
      </c>
      <c r="L62">
        <v>0.6050625272212076</v>
      </c>
      <c r="M62">
        <v>0.315663871342227</v>
      </c>
      <c r="N62">
        <v>108.52</v>
      </c>
      <c r="O62">
        <v>82.98</v>
      </c>
    </row>
    <row r="63" spans="1:15">
      <c r="A63" s="1" t="s">
        <v>76</v>
      </c>
      <c r="B63">
        <f>HYPERLINK("https://www.suredividend.com/sure-analysis-O/","Realty Income Corp.")</f>
        <v>0</v>
      </c>
      <c r="C63" t="s">
        <v>88</v>
      </c>
      <c r="D63">
        <v>67.12</v>
      </c>
      <c r="E63">
        <v>0.04410011918951132</v>
      </c>
      <c r="F63">
        <v>26</v>
      </c>
      <c r="G63">
        <v>0.04449152542372881</v>
      </c>
      <c r="H63">
        <v>0.01089490517477842</v>
      </c>
      <c r="I63">
        <v>2.803995323787408</v>
      </c>
      <c r="J63">
        <v>27130.768774</v>
      </c>
      <c r="K63">
        <v>57.31699174405192</v>
      </c>
      <c r="L63">
        <v>2.207870333690872</v>
      </c>
      <c r="M63">
        <v>0.612483136373659</v>
      </c>
      <c r="N63">
        <v>73.58</v>
      </c>
      <c r="O63">
        <v>56.1</v>
      </c>
    </row>
    <row r="64" spans="1:15">
      <c r="A64" s="1" t="s">
        <v>77</v>
      </c>
      <c r="B64">
        <f>HYPERLINK("https://www.suredividend.com/sure-analysis-ESS/","Essex Property Trust, Inc.")</f>
        <v>0</v>
      </c>
      <c r="C64" t="s">
        <v>88</v>
      </c>
      <c r="D64">
        <v>314.6</v>
      </c>
      <c r="E64">
        <v>0.02657342657342657</v>
      </c>
      <c r="F64">
        <v>27</v>
      </c>
      <c r="G64">
        <v>0.006016847172081619</v>
      </c>
      <c r="H64">
        <v>0.03614765271559794</v>
      </c>
      <c r="I64">
        <v>8.281563758727108</v>
      </c>
      <c r="J64">
        <v>20476.631633</v>
      </c>
      <c r="K64">
        <v>45.76550624708052</v>
      </c>
      <c r="L64">
        <v>1.207225037715322</v>
      </c>
      <c r="M64">
        <v>0.8215982900454351</v>
      </c>
      <c r="N64">
        <v>359.49</v>
      </c>
      <c r="O64">
        <v>247.87</v>
      </c>
    </row>
    <row r="65" spans="1:15">
      <c r="A65" s="1" t="s">
        <v>78</v>
      </c>
      <c r="B65">
        <f>HYPERLINK("https://www.suredividend.com/sure-analysis-ALB/","Albemarle Corp.")</f>
        <v>0</v>
      </c>
      <c r="C65" t="s">
        <v>84</v>
      </c>
      <c r="D65">
        <v>197.02</v>
      </c>
      <c r="E65">
        <v>0.007917977870266978</v>
      </c>
      <c r="F65">
        <v>27</v>
      </c>
      <c r="G65">
        <v>0.0129870129870131</v>
      </c>
      <c r="H65">
        <v>0.0403582746309219</v>
      </c>
      <c r="I65">
        <v>1.555929539231396</v>
      </c>
      <c r="J65">
        <v>23046.674172</v>
      </c>
      <c r="K65">
        <v>108.6435936867313</v>
      </c>
      <c r="L65">
        <v>0.8365212576512883</v>
      </c>
      <c r="M65">
        <v>1.792822714694994</v>
      </c>
      <c r="N65">
        <v>291.01</v>
      </c>
      <c r="O65">
        <v>132.74</v>
      </c>
    </row>
    <row r="66" spans="1:15">
      <c r="A66" s="1" t="s">
        <v>79</v>
      </c>
      <c r="B66">
        <f>HYPERLINK("https://www.suredividend.com/sure-analysis-EXPD/","Expeditors International Of Washington, Inc.")</f>
        <v>0</v>
      </c>
      <c r="C66" t="s">
        <v>83</v>
      </c>
      <c r="D66">
        <v>106.06</v>
      </c>
      <c r="E66">
        <v>0.01093720535545917</v>
      </c>
      <c r="F66">
        <v>27</v>
      </c>
      <c r="I66">
        <v>1.157346151756239</v>
      </c>
      <c r="J66">
        <v>17966.969361</v>
      </c>
      <c r="K66">
        <v>15.47169447619868</v>
      </c>
      <c r="L66">
        <v>0.1712050520349466</v>
      </c>
      <c r="M66">
        <v>0.8657516391716901</v>
      </c>
      <c r="N66">
        <v>137.8</v>
      </c>
      <c r="O66">
        <v>90.26000000000001</v>
      </c>
    </row>
    <row r="67" spans="1:15">
      <c r="A67" s="1" t="s">
        <v>80</v>
      </c>
      <c r="B67">
        <f>HYPERLINK("https://www.suredividend.com/sure-analysis-XOM/","Exxon Mobil Corp.")</f>
        <v>0</v>
      </c>
      <c r="C67" t="s">
        <v>86</v>
      </c>
      <c r="D67">
        <v>78.23</v>
      </c>
      <c r="E67">
        <v>0.04499552601303847</v>
      </c>
      <c r="F67">
        <v>39</v>
      </c>
      <c r="G67">
        <v>0.01149425287356332</v>
      </c>
      <c r="H67">
        <v>0.02706608708935176</v>
      </c>
      <c r="I67">
        <v>3.435792717940705</v>
      </c>
      <c r="J67">
        <v>331191.933815</v>
      </c>
      <c r="K67" t="s">
        <v>91</v>
      </c>
      <c r="L67" t="s">
        <v>91</v>
      </c>
      <c r="M67">
        <v>0.7096492104576321</v>
      </c>
      <c r="N67">
        <v>82.17</v>
      </c>
      <c r="O67">
        <v>49.19</v>
      </c>
    </row>
  </sheetData>
  <autoFilter ref="A1:O67"/>
  <conditionalFormatting sqref="A1:O1">
    <cfRule type="cellIs" dxfId="8" priority="16" operator="notEqual">
      <formula>-13.345</formula>
    </cfRule>
  </conditionalFormatting>
  <conditionalFormatting sqref="A2:A67">
    <cfRule type="cellIs" dxfId="0" priority="1" operator="notEqual">
      <formula>"None"</formula>
    </cfRule>
  </conditionalFormatting>
  <conditionalFormatting sqref="B2:B67">
    <cfRule type="cellIs" dxfId="1" priority="2" operator="notEqual">
      <formula>"None"</formula>
    </cfRule>
  </conditionalFormatting>
  <conditionalFormatting sqref="C2:C67">
    <cfRule type="cellIs" dxfId="0" priority="3" operator="notEqual">
      <formula>"None"</formula>
    </cfRule>
  </conditionalFormatting>
  <conditionalFormatting sqref="D2:D67">
    <cfRule type="cellIs" dxfId="2" priority="4" operator="notEqual">
      <formula>"None"</formula>
    </cfRule>
  </conditionalFormatting>
  <conditionalFormatting sqref="E2:E67">
    <cfRule type="cellIs" dxfId="3" priority="5" operator="notEqual">
      <formula>"None"</formula>
    </cfRule>
  </conditionalFormatting>
  <conditionalFormatting sqref="F2:F67">
    <cfRule type="cellIs" dxfId="4" priority="6" operator="notEqual">
      <formula>"None"</formula>
    </cfRule>
  </conditionalFormatting>
  <conditionalFormatting sqref="G2:G67">
    <cfRule type="cellIs" dxfId="3" priority="7" operator="notEqual">
      <formula>"None"</formula>
    </cfRule>
  </conditionalFormatting>
  <conditionalFormatting sqref="H2:H67">
    <cfRule type="cellIs" dxfId="3" priority="8" operator="notEqual">
      <formula>"None"</formula>
    </cfRule>
  </conditionalFormatting>
  <conditionalFormatting sqref="I2:I67">
    <cfRule type="cellIs" dxfId="2" priority="9" operator="notEqual">
      <formula>"None"</formula>
    </cfRule>
  </conditionalFormatting>
  <conditionalFormatting sqref="J2:J67">
    <cfRule type="cellIs" dxfId="5" priority="10" operator="notEqual">
      <formula>"None"</formula>
    </cfRule>
  </conditionalFormatting>
  <conditionalFormatting sqref="K2:K67">
    <cfRule type="cellIs" dxfId="6" priority="11" operator="notEqual">
      <formula>"None"</formula>
    </cfRule>
  </conditionalFormatting>
  <conditionalFormatting sqref="L2:L67">
    <cfRule type="cellIs" dxfId="3" priority="12" operator="notEqual">
      <formula>"None"</formula>
    </cfRule>
  </conditionalFormatting>
  <conditionalFormatting sqref="M2:M67">
    <cfRule type="cellIs" dxfId="7" priority="13" operator="notEqual">
      <formula>"None"</formula>
    </cfRule>
  </conditionalFormatting>
  <conditionalFormatting sqref="N2:N67">
    <cfRule type="cellIs" dxfId="2" priority="14" operator="notEqual">
      <formula>"None"</formula>
    </cfRule>
  </conditionalFormatting>
  <conditionalFormatting sqref="O2:O67">
    <cfRule type="cellIs" dxfId="2" priority="15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25.7109375" customWidth="1"/>
    <col min="2" max="2" width="45.7109375" customWidth="1"/>
    <col min="3" max="3" width="25.7109375" customWidth="1"/>
    <col min="4" max="4" width="25.7109375" customWidth="1"/>
    <col min="5" max="5" width="25.7109375" customWidth="1"/>
    <col min="6" max="6" width="25.7109375" customWidth="1"/>
    <col min="7" max="7" width="25.7109375" customWidth="1"/>
    <col min="8" max="8" width="25.7109375" customWidth="1"/>
    <col min="9" max="9" width="25.7109375" customWidth="1"/>
  </cols>
  <sheetData>
    <row r="1" spans="1:9">
      <c r="A1" s="1" t="s">
        <v>14</v>
      </c>
      <c r="B1" s="1" t="s">
        <v>0</v>
      </c>
      <c r="C1" s="1" t="s">
        <v>92</v>
      </c>
      <c r="D1" s="1" t="s">
        <v>93</v>
      </c>
      <c r="E1" s="1" t="s">
        <v>94</v>
      </c>
      <c r="F1" s="1" t="s">
        <v>95</v>
      </c>
      <c r="G1" s="1" t="s">
        <v>96</v>
      </c>
      <c r="H1" s="1" t="s">
        <v>97</v>
      </c>
      <c r="I1" s="1" t="s">
        <v>98</v>
      </c>
    </row>
    <row r="2" spans="1:9">
      <c r="A2" s="1" t="s">
        <v>15</v>
      </c>
      <c r="B2">
        <f>HYPERLINK("https://www.suredividend.com/sure-analysis-ABT/","Abbott Laboratories")</f>
        <v>0</v>
      </c>
      <c r="C2">
        <v>-0.059144818976279</v>
      </c>
      <c r="D2">
        <v>-0.059202811312348</v>
      </c>
      <c r="E2">
        <v>-0.033554680142506</v>
      </c>
      <c r="F2">
        <v>-0.140220741800259</v>
      </c>
      <c r="G2">
        <v>-0.038174685600059</v>
      </c>
      <c r="H2">
        <v>0.386180955358949</v>
      </c>
      <c r="I2">
        <v>1.939305224104351</v>
      </c>
    </row>
    <row r="3" spans="1:9">
      <c r="A3" s="1" t="s">
        <v>16</v>
      </c>
      <c r="B3">
        <f>HYPERLINK("https://www.suredividend.com/sure-analysis-ABBV/","Abbvie Inc")</f>
        <v>0</v>
      </c>
      <c r="C3">
        <v>0.06697578567748501</v>
      </c>
      <c r="D3">
        <v>0.248183302222742</v>
      </c>
      <c r="E3">
        <v>0.238927465014421</v>
      </c>
      <c r="F3">
        <v>0.081789784895686</v>
      </c>
      <c r="G3">
        <v>0.427467198385151</v>
      </c>
      <c r="H3">
        <v>0.69950317345319</v>
      </c>
      <c r="I3">
        <v>1.954092060406363</v>
      </c>
    </row>
    <row r="4" spans="1:9">
      <c r="A4" s="1" t="s">
        <v>17</v>
      </c>
      <c r="B4">
        <f>HYPERLINK("https://www.suredividend.com/sure-analysis-AFL/","Aflac Inc.")</f>
        <v>0</v>
      </c>
      <c r="C4">
        <v>-0.007241482226166</v>
      </c>
      <c r="D4">
        <v>0.117288806781518</v>
      </c>
      <c r="E4">
        <v>0.11999149373549</v>
      </c>
      <c r="F4">
        <v>0.08916129410284601</v>
      </c>
      <c r="G4">
        <v>0.375644561306514</v>
      </c>
      <c r="H4">
        <v>0.252713055371106</v>
      </c>
      <c r="I4">
        <v>0.954199983921139</v>
      </c>
    </row>
    <row r="5" spans="1:9">
      <c r="A5" s="1" t="s">
        <v>18</v>
      </c>
      <c r="B5">
        <f>HYPERLINK("https://www.suredividend.com/sure-analysis-AOS/","A.O. Smith Corp.")</f>
        <v>0</v>
      </c>
      <c r="C5">
        <v>-0.114891008887216</v>
      </c>
      <c r="D5">
        <v>-0.138208127892097</v>
      </c>
      <c r="E5">
        <v>0.009376331865321001</v>
      </c>
      <c r="F5">
        <v>-0.169327429965709</v>
      </c>
      <c r="G5">
        <v>0.217967288878527</v>
      </c>
      <c r="H5">
        <v>0.676233346780947</v>
      </c>
      <c r="I5">
        <v>0.553786603101012</v>
      </c>
    </row>
    <row r="6" spans="1:9">
      <c r="A6" s="1" t="s">
        <v>19</v>
      </c>
      <c r="B6">
        <f>HYPERLINK("https://www.suredividend.com/sure-analysis-APD/","Air Products &amp; Chemicals Inc.")</f>
        <v>0</v>
      </c>
      <c r="C6">
        <v>-0.174154796636348</v>
      </c>
      <c r="D6">
        <v>-0.192615591938168</v>
      </c>
      <c r="E6">
        <v>-0.135761051813389</v>
      </c>
      <c r="F6">
        <v>-0.209196082298034</v>
      </c>
      <c r="G6">
        <v>-0.05472097355764501</v>
      </c>
      <c r="H6">
        <v>-0.018923470240692</v>
      </c>
      <c r="I6">
        <v>0.912403479698447</v>
      </c>
    </row>
    <row r="7" spans="1:9">
      <c r="A7" s="1" t="s">
        <v>20</v>
      </c>
      <c r="B7">
        <f>HYPERLINK("https://www.suredividend.com/sure-analysis-ADM/","Archer Daniels Midland Co.")</f>
        <v>0</v>
      </c>
      <c r="C7">
        <v>0.07696847074692301</v>
      </c>
      <c r="D7">
        <v>0.173577735553816</v>
      </c>
      <c r="E7">
        <v>0.26053944181044</v>
      </c>
      <c r="F7">
        <v>0.140066842275136</v>
      </c>
      <c r="G7">
        <v>0.401541055187622</v>
      </c>
      <c r="H7">
        <v>0.8082777363618351</v>
      </c>
      <c r="I7">
        <v>0.992332185327182</v>
      </c>
    </row>
    <row r="8" spans="1:9">
      <c r="A8" s="1" t="s">
        <v>21</v>
      </c>
      <c r="B8">
        <f>HYPERLINK("https://www.suredividend.com/sure-analysis-ADP/","Automatic Data Processing Inc.")</f>
        <v>0</v>
      </c>
      <c r="C8">
        <v>-0.12367213114754</v>
      </c>
      <c r="D8">
        <v>-0.149975511865614</v>
      </c>
      <c r="E8">
        <v>-0.058329457855945</v>
      </c>
      <c r="F8">
        <v>-0.187038689269202</v>
      </c>
      <c r="G8">
        <v>0.222209012008084</v>
      </c>
      <c r="H8">
        <v>0.154406971360387</v>
      </c>
      <c r="I8">
        <v>1.235956672901824</v>
      </c>
    </row>
    <row r="9" spans="1:9">
      <c r="A9" s="1" t="s">
        <v>22</v>
      </c>
      <c r="B9">
        <f>HYPERLINK("https://www.suredividend.com/sure-analysis-BDX/","Becton, Dickinson And Co.")</f>
        <v>0</v>
      </c>
      <c r="C9">
        <v>0.013441474373619</v>
      </c>
      <c r="D9">
        <v>0.068969949152133</v>
      </c>
      <c r="E9">
        <v>0.057106804129607</v>
      </c>
      <c r="F9">
        <v>0.05833465881978601</v>
      </c>
      <c r="G9">
        <v>0.05052962639590301</v>
      </c>
      <c r="H9">
        <v>0.047265246730025</v>
      </c>
      <c r="I9">
        <v>0.567973399535999</v>
      </c>
    </row>
    <row r="10" spans="1:9">
      <c r="A10" s="1" t="s">
        <v>23</v>
      </c>
      <c r="B10">
        <f>HYPERLINK("https://www.suredividend.com/sure-analysis-BF.B/","Brown-Forman Corp.")</f>
        <v>0</v>
      </c>
      <c r="C10">
        <v>-0.028276877761413</v>
      </c>
      <c r="D10">
        <v>-0.072213511822317</v>
      </c>
      <c r="E10">
        <v>-0.039213430625472</v>
      </c>
      <c r="F10">
        <v>-0.09442766950315601</v>
      </c>
      <c r="G10">
        <v>-0.110779274337666</v>
      </c>
      <c r="H10">
        <v>-0.044299983777144</v>
      </c>
      <c r="I10">
        <v>0.866404159382655</v>
      </c>
    </row>
    <row r="11" spans="1:9">
      <c r="A11" s="1" t="s">
        <v>24</v>
      </c>
      <c r="B11">
        <f>HYPERLINK("https://www.suredividend.com/sure-analysis-BRO/","Brown &amp; Brown, Inc.")</f>
        <v>0</v>
      </c>
      <c r="C11">
        <v>-0.019703028121363</v>
      </c>
      <c r="D11">
        <v>0.015588973517004</v>
      </c>
      <c r="E11">
        <v>0.163832009547572</v>
      </c>
      <c r="F11">
        <v>-0.064755992943275</v>
      </c>
      <c r="G11">
        <v>0.4929617193969</v>
      </c>
      <c r="H11">
        <v>0.392227032920876</v>
      </c>
      <c r="I11">
        <v>2.135990061162079</v>
      </c>
    </row>
    <row r="12" spans="1:9">
      <c r="A12" s="1" t="s">
        <v>25</v>
      </c>
      <c r="B12">
        <f>HYPERLINK("https://www.suredividend.com/sure-analysis-CAH/","Cardinal Health, Inc.")</f>
        <v>0</v>
      </c>
      <c r="C12">
        <v>0.026747033339611</v>
      </c>
      <c r="D12">
        <v>0.106527926077194</v>
      </c>
      <c r="E12">
        <v>0.05600037195390001</v>
      </c>
      <c r="F12">
        <v>0.05865216546902301</v>
      </c>
      <c r="G12">
        <v>0.091955865030969</v>
      </c>
      <c r="H12">
        <v>-0.015142344542992</v>
      </c>
      <c r="I12">
        <v>-0.194119482024769</v>
      </c>
    </row>
    <row r="13" spans="1:9">
      <c r="A13" s="1" t="s">
        <v>26</v>
      </c>
      <c r="B13">
        <f>HYPERLINK("https://www.suredividend.com/sure-analysis-CAT/","Caterpillar Inc.")</f>
        <v>0</v>
      </c>
      <c r="C13">
        <v>-0.145256754354586</v>
      </c>
      <c r="D13">
        <v>-0.035939639544197</v>
      </c>
      <c r="E13">
        <v>-0.07812286235419001</v>
      </c>
      <c r="F13">
        <v>-0.053473360043199</v>
      </c>
      <c r="G13">
        <v>-0.01771829589206</v>
      </c>
      <c r="H13">
        <v>0.473120134104312</v>
      </c>
      <c r="I13">
        <v>1.224275602755388</v>
      </c>
    </row>
    <row r="14" spans="1:9">
      <c r="A14" s="1" t="s">
        <v>27</v>
      </c>
      <c r="B14">
        <f>HYPERLINK("https://www.suredividend.com/sure-analysis-CB/","Chubb Limited")</f>
        <v>0</v>
      </c>
      <c r="C14">
        <v>0.03755222663813301</v>
      </c>
      <c r="D14">
        <v>0.06618705789338601</v>
      </c>
      <c r="E14">
        <v>0.111863407282833</v>
      </c>
      <c r="F14">
        <v>0.05338575345300201</v>
      </c>
      <c r="G14">
        <v>0.245883865978308</v>
      </c>
      <c r="H14">
        <v>0.291869337405463</v>
      </c>
      <c r="I14">
        <v>0.6605655039799581</v>
      </c>
    </row>
    <row r="15" spans="1:9">
      <c r="A15" s="1" t="s">
        <v>28</v>
      </c>
      <c r="B15">
        <f>HYPERLINK("https://www.suredividend.com/sure-analysis-CHD/","Church &amp; Dwight Co., Inc.")</f>
        <v>0</v>
      </c>
      <c r="C15">
        <v>-0.06725572105606401</v>
      </c>
      <c r="D15">
        <v>0.062527467348788</v>
      </c>
      <c r="E15">
        <v>0.125803129024354</v>
      </c>
      <c r="F15">
        <v>-0.05160371415267401</v>
      </c>
      <c r="G15">
        <v>0.184864531914347</v>
      </c>
      <c r="H15">
        <v>0.297979730362952</v>
      </c>
      <c r="I15">
        <v>1.086040847240272</v>
      </c>
    </row>
    <row r="16" spans="1:9">
      <c r="A16" s="1" t="s">
        <v>29</v>
      </c>
      <c r="B16">
        <f>HYPERLINK("https://www.suredividend.com/sure-analysis-CINF/","Cincinnati Financial Corp.")</f>
        <v>0</v>
      </c>
      <c r="C16">
        <v>0.056131838715074</v>
      </c>
      <c r="D16">
        <v>0.068968582907509</v>
      </c>
      <c r="E16">
        <v>0.039966852858488</v>
      </c>
      <c r="F16">
        <v>0.108136575089967</v>
      </c>
      <c r="G16">
        <v>0.3756409669693621</v>
      </c>
      <c r="H16">
        <v>0.157257816875522</v>
      </c>
      <c r="I16">
        <v>0.9959212065640111</v>
      </c>
    </row>
    <row r="17" spans="1:9">
      <c r="A17" s="1" t="s">
        <v>30</v>
      </c>
      <c r="B17">
        <f>HYPERLINK("https://www.suredividend.com/sure-analysis-CLX/","Clorox Co.")</f>
        <v>0</v>
      </c>
      <c r="C17">
        <v>-0.212360560955071</v>
      </c>
      <c r="D17">
        <v>-0.131619092366205</v>
      </c>
      <c r="E17">
        <v>-0.13540573044626</v>
      </c>
      <c r="F17">
        <v>-0.15706887892066</v>
      </c>
      <c r="G17">
        <v>-0.201947115673669</v>
      </c>
      <c r="H17">
        <v>-0.071839767289296</v>
      </c>
      <c r="I17">
        <v>0.23098116812112</v>
      </c>
    </row>
    <row r="18" spans="1:9">
      <c r="A18" s="1" t="s">
        <v>31</v>
      </c>
      <c r="B18">
        <f>HYPERLINK("https://www.suredividend.com/sure-analysis-CTAS/","Cintas Corporation")</f>
        <v>0</v>
      </c>
      <c r="C18">
        <v>-0.06508981711185301</v>
      </c>
      <c r="D18">
        <v>-0.164143506438738</v>
      </c>
      <c r="E18">
        <v>-0.055290148320772</v>
      </c>
      <c r="F18">
        <v>-0.161540725471774</v>
      </c>
      <c r="G18">
        <v>0.103242008683893</v>
      </c>
      <c r="H18">
        <v>0.248689455541211</v>
      </c>
      <c r="I18">
        <v>2.270322161673772</v>
      </c>
    </row>
    <row r="19" spans="1:9">
      <c r="A19" s="1" t="s">
        <v>32</v>
      </c>
      <c r="B19">
        <f>HYPERLINK("https://www.suredividend.com/sure-analysis-CVX/","Chevron Corp.")</f>
        <v>0</v>
      </c>
      <c r="C19">
        <v>0.04693539654020001</v>
      </c>
      <c r="D19">
        <v>0.169751919090043</v>
      </c>
      <c r="E19">
        <v>0.374114888387232</v>
      </c>
      <c r="F19">
        <v>0.150514032895694</v>
      </c>
      <c r="G19">
        <v>0.460684721244375</v>
      </c>
      <c r="H19">
        <v>0.329372048064744</v>
      </c>
      <c r="I19">
        <v>0.493578428797077</v>
      </c>
    </row>
    <row r="20" spans="1:9">
      <c r="A20" s="1" t="s">
        <v>33</v>
      </c>
      <c r="B20">
        <f>HYPERLINK("https://www.suredividend.com/sure-analysis-KO/","Coca-Cola Co")</f>
        <v>0</v>
      </c>
      <c r="C20">
        <v>0.011891187489819</v>
      </c>
      <c r="D20">
        <v>0.119686804927198</v>
      </c>
      <c r="E20">
        <v>0.10115486541342</v>
      </c>
      <c r="F20">
        <v>0.04914710352980901</v>
      </c>
      <c r="G20">
        <v>0.278244533199994</v>
      </c>
      <c r="H20">
        <v>0.105442328191092</v>
      </c>
      <c r="I20">
        <v>0.760182251967879</v>
      </c>
    </row>
    <row r="21" spans="1:9">
      <c r="A21" s="1" t="s">
        <v>34</v>
      </c>
      <c r="B21">
        <f>HYPERLINK("https://www.suredividend.com/sure-analysis-CL/","Colgate-Palmolive Co.")</f>
        <v>0</v>
      </c>
      <c r="C21">
        <v>-0.046375201658813</v>
      </c>
      <c r="D21">
        <v>0.025778600301448</v>
      </c>
      <c r="E21">
        <v>0.000396872543245</v>
      </c>
      <c r="F21">
        <v>-0.067494984030188</v>
      </c>
      <c r="G21">
        <v>0.03195205171364</v>
      </c>
      <c r="H21">
        <v>0.08006981221932101</v>
      </c>
      <c r="I21">
        <v>0.227908506466105</v>
      </c>
    </row>
    <row r="22" spans="1:9">
      <c r="A22" s="1" t="s">
        <v>35</v>
      </c>
      <c r="B22">
        <f>HYPERLINK("https://www.suredividend.com/sure-analysis-ED/","Consolidated Edison, Inc.")</f>
        <v>0</v>
      </c>
      <c r="C22">
        <v>-0.01541489171377</v>
      </c>
      <c r="D22">
        <v>0.061064973131411</v>
      </c>
      <c r="E22">
        <v>0.07521487796410101</v>
      </c>
      <c r="F22">
        <v>-0.036187063725252</v>
      </c>
      <c r="G22">
        <v>0.207444797758555</v>
      </c>
      <c r="H22">
        <v>-0.07409512550018101</v>
      </c>
      <c r="I22">
        <v>0.308555656591297</v>
      </c>
    </row>
    <row r="23" spans="1:9">
      <c r="A23" s="1" t="s">
        <v>36</v>
      </c>
      <c r="B23">
        <f>HYPERLINK("https://www.suredividend.com/sure-analysis-DOV/","Dover Corp.")</f>
        <v>0</v>
      </c>
      <c r="C23">
        <v>-0.106958762886598</v>
      </c>
      <c r="D23">
        <v>-0.08866778198467901</v>
      </c>
      <c r="E23">
        <v>-0.073425465656168</v>
      </c>
      <c r="F23">
        <v>-0.122301762114537</v>
      </c>
      <c r="G23">
        <v>0.338701915202946</v>
      </c>
      <c r="H23">
        <v>0.3663424900025281</v>
      </c>
      <c r="I23">
        <v>1.719757015246269</v>
      </c>
    </row>
    <row r="24" spans="1:9">
      <c r="A24" s="1" t="s">
        <v>37</v>
      </c>
      <c r="B24">
        <f>HYPERLINK("https://www.suredividend.com/sure-analysis-ECL/","Ecolab, Inc.")</f>
        <v>0</v>
      </c>
      <c r="C24">
        <v>-0.174281349812526</v>
      </c>
      <c r="D24">
        <v>-0.230720133586798</v>
      </c>
      <c r="E24">
        <v>-0.190412023910939</v>
      </c>
      <c r="F24">
        <v>-0.239609531523082</v>
      </c>
      <c r="G24">
        <v>-0.138091818975122</v>
      </c>
      <c r="H24">
        <v>-0.123738206104751</v>
      </c>
      <c r="I24">
        <v>0.514397730186247</v>
      </c>
    </row>
    <row r="25" spans="1:9">
      <c r="A25" s="1" t="s">
        <v>38</v>
      </c>
      <c r="B25">
        <f>HYPERLINK("https://www.suredividend.com/sure-analysis-EMR/","Emerson Electric Co.")</f>
        <v>0</v>
      </c>
      <c r="C25">
        <v>-0.03888201320132</v>
      </c>
      <c r="D25">
        <v>-0.00667792978847</v>
      </c>
      <c r="E25">
        <v>-0.08307250900053001</v>
      </c>
      <c r="F25">
        <v>0.007639200506036001</v>
      </c>
      <c r="G25">
        <v>0.121133958605024</v>
      </c>
      <c r="H25">
        <v>0.332997664142949</v>
      </c>
      <c r="I25">
        <v>0.7299759782281801</v>
      </c>
    </row>
    <row r="26" spans="1:9">
      <c r="A26" s="1" t="s">
        <v>39</v>
      </c>
      <c r="B26">
        <f>HYPERLINK("https://www.suredividend.com/sure-analysis-FRT/","Federal Realty Investment Trust.")</f>
        <v>0</v>
      </c>
      <c r="C26">
        <v>-0.108911636308896</v>
      </c>
      <c r="D26">
        <v>-0.129421280976542</v>
      </c>
      <c r="E26">
        <v>-0.129421280976542</v>
      </c>
      <c r="F26">
        <v>-0.129421280976542</v>
      </c>
      <c r="G26">
        <v>-0.129421280976542</v>
      </c>
      <c r="H26">
        <v>-0.129421280976542</v>
      </c>
      <c r="I26">
        <v>-0.129421280976542</v>
      </c>
    </row>
    <row r="27" spans="1:9">
      <c r="A27" s="1" t="s">
        <v>40</v>
      </c>
      <c r="B27">
        <f>HYPERLINK("https://www.suredividend.com/sure-analysis-BEN/","Franklin Resources, Inc.")</f>
        <v>0</v>
      </c>
      <c r="C27">
        <v>-0.146299971647292</v>
      </c>
      <c r="D27">
        <v>-0.132279157696951</v>
      </c>
      <c r="E27">
        <v>-0.031982202103855</v>
      </c>
      <c r="F27">
        <v>-0.100925649447596</v>
      </c>
      <c r="G27">
        <v>0.127297369140281</v>
      </c>
      <c r="H27">
        <v>0.351120923303358</v>
      </c>
      <c r="I27">
        <v>-0.09121639975612801</v>
      </c>
    </row>
    <row r="28" spans="1:9">
      <c r="A28" s="1" t="s">
        <v>41</v>
      </c>
      <c r="B28">
        <f>HYPERLINK("https://www.suredividend.com/sure-analysis-GD/","General Dynamics Corp.")</f>
        <v>0</v>
      </c>
      <c r="C28">
        <v>0.006100422336930001</v>
      </c>
      <c r="D28">
        <v>0.08097206816577501</v>
      </c>
      <c r="E28">
        <v>0.088227098377455</v>
      </c>
      <c r="F28">
        <v>0.034252872897847</v>
      </c>
      <c r="G28">
        <v>0.3356432985156541</v>
      </c>
      <c r="H28">
        <v>0.204376650821773</v>
      </c>
      <c r="I28">
        <v>0.259514652138384</v>
      </c>
    </row>
    <row r="29" spans="1:9">
      <c r="A29" s="1" t="s">
        <v>42</v>
      </c>
      <c r="B29">
        <f>HYPERLINK("https://www.suredividend.com/sure-analysis-GPC/","Genuine Parts Co.")</f>
        <v>0</v>
      </c>
      <c r="C29">
        <v>-0.07602635580334501</v>
      </c>
      <c r="D29">
        <v>-0.060711830423191</v>
      </c>
      <c r="E29">
        <v>0.04548571540930001</v>
      </c>
      <c r="F29">
        <v>-0.089800285306704</v>
      </c>
      <c r="G29">
        <v>0.324787256462243</v>
      </c>
      <c r="H29">
        <v>0.405642618035537</v>
      </c>
      <c r="I29">
        <v>0.463388901821868</v>
      </c>
    </row>
    <row r="30" spans="1:9">
      <c r="A30" s="1" t="s">
        <v>43</v>
      </c>
      <c r="B30">
        <f>HYPERLINK("https://www.suredividend.com/sure-analysis-HRL/","Hormel Foods Corp.")</f>
        <v>0</v>
      </c>
      <c r="C30">
        <v>-0.03606356968215101</v>
      </c>
      <c r="D30">
        <v>0.098378087229468</v>
      </c>
      <c r="E30">
        <v>0.014702570536949</v>
      </c>
      <c r="F30">
        <v>-0.025614937687549</v>
      </c>
      <c r="G30">
        <v>0.029185266400396</v>
      </c>
      <c r="H30">
        <v>0.014828813330273</v>
      </c>
      <c r="I30">
        <v>0.40699721634032</v>
      </c>
    </row>
    <row r="31" spans="1:9">
      <c r="A31" s="1" t="s">
        <v>44</v>
      </c>
      <c r="B31">
        <f>HYPERLINK("https://www.suredividend.com/sure-analysis-ITW/","Illinois Tool Works, Inc.")</f>
        <v>0</v>
      </c>
      <c r="C31">
        <v>-0.109416010498687</v>
      </c>
      <c r="D31">
        <v>-0.100570364961508</v>
      </c>
      <c r="E31">
        <v>-0.05887288369912001</v>
      </c>
      <c r="F31">
        <v>-0.120097244732577</v>
      </c>
      <c r="G31">
        <v>0.118461307089631</v>
      </c>
      <c r="H31">
        <v>0.210670356583563</v>
      </c>
      <c r="I31">
        <v>0.8748553885257051</v>
      </c>
    </row>
    <row r="32" spans="1:9">
      <c r="A32" s="1" t="s">
        <v>45</v>
      </c>
      <c r="B32">
        <f>HYPERLINK("https://www.suredividend.com/sure-analysis-JNJ/","Johnson &amp; Johnson")</f>
        <v>0</v>
      </c>
      <c r="C32">
        <v>-0.009830791229742</v>
      </c>
      <c r="D32">
        <v>0.024488726555396</v>
      </c>
      <c r="E32">
        <v>-0.06239139559760001</v>
      </c>
      <c r="F32">
        <v>-0.028526334249137</v>
      </c>
      <c r="G32">
        <v>0.028481747063668</v>
      </c>
      <c r="H32">
        <v>0.165724514725698</v>
      </c>
      <c r="I32">
        <v>0.5953775426059591</v>
      </c>
    </row>
    <row r="33" spans="1:9">
      <c r="A33" s="1" t="s">
        <v>46</v>
      </c>
      <c r="B33">
        <f>HYPERLINK("https://www.suredividend.com/sure-analysis-KMB/","Kimberly-Clark Corp.")</f>
        <v>0</v>
      </c>
      <c r="C33">
        <v>-0.080796089385474</v>
      </c>
      <c r="D33">
        <v>-0.01245923384002</v>
      </c>
      <c r="E33">
        <v>-0.038833661194524</v>
      </c>
      <c r="F33">
        <v>-0.07899524209347801</v>
      </c>
      <c r="G33">
        <v>0.041369991329168</v>
      </c>
      <c r="H33">
        <v>-0.03647882529911</v>
      </c>
      <c r="I33">
        <v>0.162933493774511</v>
      </c>
    </row>
    <row r="34" spans="1:9">
      <c r="A34" s="1" t="s">
        <v>47</v>
      </c>
      <c r="B34">
        <f>HYPERLINK("https://www.suredividend.com/sure-analysis-LEG/","Leggett &amp; Platt, Inc.")</f>
        <v>0</v>
      </c>
      <c r="C34">
        <v>-0.06967213114754001</v>
      </c>
      <c r="D34">
        <v>-0.108401221760647</v>
      </c>
      <c r="E34">
        <v>-0.184252414583258</v>
      </c>
      <c r="F34">
        <v>-0.062439261418853</v>
      </c>
      <c r="G34">
        <v>-0.042533923179412</v>
      </c>
      <c r="H34">
        <v>-0.08519817940451301</v>
      </c>
      <c r="I34">
        <v>-0.050739557274178</v>
      </c>
    </row>
    <row r="35" spans="1:9">
      <c r="A35" s="1" t="s">
        <v>48</v>
      </c>
      <c r="B35">
        <f>HYPERLINK("https://www.suredividend.com/sure-analysis-LIN/","Linde Plc")</f>
        <v>0</v>
      </c>
      <c r="C35">
        <v>-0.09025347655417901</v>
      </c>
      <c r="D35">
        <v>-0.095061658515855</v>
      </c>
      <c r="E35">
        <v>-0.03381658124188</v>
      </c>
      <c r="F35">
        <v>-0.136997373206708</v>
      </c>
      <c r="G35">
        <v>0.216878949911248</v>
      </c>
      <c r="H35">
        <v>0.385680544019933</v>
      </c>
      <c r="I35">
        <v>0.9100389968158561</v>
      </c>
    </row>
    <row r="36" spans="1:9">
      <c r="A36" s="1" t="s">
        <v>49</v>
      </c>
      <c r="B36">
        <f>HYPERLINK("https://www.suredividend.com/sure-analysis-LOW/","Lowe`s Cos., Inc.")</f>
        <v>0</v>
      </c>
      <c r="C36">
        <v>-0.08056696795398501</v>
      </c>
      <c r="D36">
        <v>-0.089284987588003</v>
      </c>
      <c r="E36">
        <v>0.232307502544019</v>
      </c>
      <c r="F36">
        <v>-0.134207675642216</v>
      </c>
      <c r="G36">
        <v>0.277033315624498</v>
      </c>
      <c r="H36">
        <v>0.8272464582249761</v>
      </c>
      <c r="I36">
        <v>2.132510557648188</v>
      </c>
    </row>
    <row r="37" spans="1:9">
      <c r="A37" s="1" t="s">
        <v>50</v>
      </c>
      <c r="B37">
        <f>HYPERLINK("https://www.suredividend.com/sure-analysis-MKC/","McCormick &amp; Co., Inc.")</f>
        <v>0</v>
      </c>
      <c r="C37">
        <v>0.017955371043072</v>
      </c>
      <c r="D37">
        <v>0.172852202446152</v>
      </c>
      <c r="E37">
        <v>0.125671695921735</v>
      </c>
      <c r="F37">
        <v>0.015215816168098</v>
      </c>
      <c r="G37">
        <v>0.15933120962642</v>
      </c>
      <c r="H37">
        <v>0.216233643839965</v>
      </c>
      <c r="I37">
        <v>1.180447116154161</v>
      </c>
    </row>
    <row r="38" spans="1:9">
      <c r="A38" s="1" t="s">
        <v>51</v>
      </c>
      <c r="B38">
        <f>HYPERLINK("https://www.suredividend.com/sure-analysis-MCD/","McDonald`s Corp")</f>
        <v>0</v>
      </c>
      <c r="C38">
        <v>-0.026308641496255</v>
      </c>
      <c r="D38">
        <v>-0.001459628614451</v>
      </c>
      <c r="E38">
        <v>0.05587027771243901</v>
      </c>
      <c r="F38">
        <v>-0.063938523519976</v>
      </c>
      <c r="G38">
        <v>0.202507472242362</v>
      </c>
      <c r="H38">
        <v>0.21184344796578</v>
      </c>
      <c r="I38">
        <v>1.20317345480215</v>
      </c>
    </row>
    <row r="39" spans="1:9">
      <c r="A39" s="1" t="s">
        <v>52</v>
      </c>
      <c r="B39">
        <f>HYPERLINK("https://www.suredividend.com/sure-analysis-MDT/","Medtronic Plc")</f>
        <v>0</v>
      </c>
      <c r="C39">
        <v>-0.06310456011054801</v>
      </c>
      <c r="D39">
        <v>-0.131394329892504</v>
      </c>
      <c r="E39">
        <v>-0.213440651892963</v>
      </c>
      <c r="F39">
        <v>-0.016916384726921</v>
      </c>
      <c r="G39">
        <v>-0.12077613767418</v>
      </c>
      <c r="H39">
        <v>-0.09358207984142501</v>
      </c>
      <c r="I39">
        <v>0.415411422662448</v>
      </c>
    </row>
    <row r="40" spans="1:9">
      <c r="A40" s="1" t="s">
        <v>53</v>
      </c>
      <c r="B40">
        <f>HYPERLINK("https://www.suredividend.com/sure-analysis-MMM/","3M Co.")</f>
        <v>0</v>
      </c>
      <c r="C40">
        <v>-0.160362133371594</v>
      </c>
      <c r="D40">
        <v>-0.174767334244213</v>
      </c>
      <c r="E40">
        <v>-0.23601541743914</v>
      </c>
      <c r="F40">
        <v>-0.155115631611316</v>
      </c>
      <c r="G40">
        <v>-0.13062550629191</v>
      </c>
      <c r="H40">
        <v>-0.011460908346651</v>
      </c>
      <c r="I40">
        <v>-0.05277238051479301</v>
      </c>
    </row>
    <row r="41" spans="1:9">
      <c r="A41" s="1" t="s">
        <v>54</v>
      </c>
      <c r="B41">
        <f>HYPERLINK("https://www.suredividend.com/sure-analysis-NUE/","Nucor Corp.")</f>
        <v>0</v>
      </c>
      <c r="C41">
        <v>0.091319256451904</v>
      </c>
      <c r="D41">
        <v>0.113267154660736</v>
      </c>
      <c r="E41">
        <v>0.019891854695347</v>
      </c>
      <c r="F41">
        <v>0.05948313622426601</v>
      </c>
      <c r="G41">
        <v>1.159704562987514</v>
      </c>
      <c r="H41">
        <v>1.713758400556484</v>
      </c>
      <c r="I41">
        <v>1.171064205624589</v>
      </c>
    </row>
    <row r="42" spans="1:9">
      <c r="A42" s="1" t="s">
        <v>55</v>
      </c>
      <c r="B42">
        <f>HYPERLINK("https://www.suredividend.com/sure-analysis-PBCT/","People`s United Financial Inc")</f>
        <v>0</v>
      </c>
      <c r="C42">
        <v>-0.018905622679207</v>
      </c>
      <c r="D42">
        <v>0.128021195095654</v>
      </c>
      <c r="E42">
        <v>0.323240604801037</v>
      </c>
      <c r="F42">
        <v>0.179296047489039</v>
      </c>
      <c r="G42">
        <v>0.4033526783006081</v>
      </c>
      <c r="H42">
        <v>0.417319618508206</v>
      </c>
      <c r="I42">
        <v>0.354049466379641</v>
      </c>
    </row>
    <row r="43" spans="1:9">
      <c r="A43" s="1" t="s">
        <v>56</v>
      </c>
      <c r="B43">
        <f>HYPERLINK("https://www.suredividend.com/sure-analysis-PNR/","Pentair plc")</f>
        <v>0</v>
      </c>
      <c r="C43">
        <v>-0.125652877212043</v>
      </c>
      <c r="D43">
        <v>-0.250769774892855</v>
      </c>
      <c r="E43">
        <v>-0.265299356722536</v>
      </c>
      <c r="F43">
        <v>-0.208502349629869</v>
      </c>
      <c r="G43">
        <v>0.062488014279602</v>
      </c>
      <c r="H43">
        <v>0.341609931918301</v>
      </c>
      <c r="I43">
        <v>0.5706649293582401</v>
      </c>
    </row>
    <row r="44" spans="1:9">
      <c r="A44" s="1" t="s">
        <v>57</v>
      </c>
      <c r="B44">
        <f>HYPERLINK("https://www.suredividend.com/sure-analysis-PEP/","PepsiCo Inc")</f>
        <v>0</v>
      </c>
      <c r="C44">
        <v>-0.050614894101571</v>
      </c>
      <c r="D44">
        <v>0.027586143147217</v>
      </c>
      <c r="E44">
        <v>0.07047136047761901</v>
      </c>
      <c r="F44">
        <v>-0.040066777963272</v>
      </c>
      <c r="G44">
        <v>0.276373278139916</v>
      </c>
      <c r="H44">
        <v>0.201582702397328</v>
      </c>
      <c r="I44">
        <v>0.771874010460166</v>
      </c>
    </row>
    <row r="45" spans="1:9">
      <c r="A45" s="1" t="s">
        <v>58</v>
      </c>
      <c r="B45">
        <f>HYPERLINK("https://www.suredividend.com/sure-analysis-PPG/","PPG Industries, Inc.")</f>
        <v>0</v>
      </c>
      <c r="C45">
        <v>-0.09314366721627601</v>
      </c>
      <c r="D45">
        <v>-0.08927989871790301</v>
      </c>
      <c r="E45">
        <v>-0.09852534350387801</v>
      </c>
      <c r="F45">
        <v>-0.132270400960353</v>
      </c>
      <c r="G45">
        <v>0.111063900523813</v>
      </c>
      <c r="H45">
        <v>0.28701740085519</v>
      </c>
      <c r="I45">
        <v>0.5810498892575591</v>
      </c>
    </row>
    <row r="46" spans="1:9">
      <c r="A46" s="1" t="s">
        <v>59</v>
      </c>
      <c r="B46">
        <f>HYPERLINK("https://www.suredividend.com/sure-analysis-PG/","Procter &amp; Gamble Co.")</f>
        <v>0</v>
      </c>
      <c r="C46">
        <v>0.0054607680306</v>
      </c>
      <c r="D46">
        <v>0.092336692862151</v>
      </c>
      <c r="E46">
        <v>0.115948454939967</v>
      </c>
      <c r="F46">
        <v>-0.017711554335326</v>
      </c>
      <c r="G46">
        <v>0.274605663389899</v>
      </c>
      <c r="H46">
        <v>0.330216012364966</v>
      </c>
      <c r="I46">
        <v>1.017944580388235</v>
      </c>
    </row>
    <row r="47" spans="1:9">
      <c r="A47" s="1" t="s">
        <v>60</v>
      </c>
      <c r="B47">
        <f>HYPERLINK("https://www.suredividend.com/sure-analysis-ROP/","Roper Technologies Inc")</f>
        <v>0</v>
      </c>
      <c r="C47">
        <v>-0.021460473425636</v>
      </c>
      <c r="D47">
        <v>-0.105980275622247</v>
      </c>
      <c r="E47">
        <v>-0.09591578579028601</v>
      </c>
      <c r="F47">
        <v>-0.107943353313795</v>
      </c>
      <c r="G47">
        <v>0.137780819776546</v>
      </c>
      <c r="H47">
        <v>0.127792747010135</v>
      </c>
      <c r="I47">
        <v>1.170289925058407</v>
      </c>
    </row>
    <row r="48" spans="1:9">
      <c r="A48" s="1" t="s">
        <v>61</v>
      </c>
      <c r="B48">
        <f>HYPERLINK("https://www.suredividend.com/sure-analysis-SPGI/","S&amp;P Global Inc")</f>
        <v>0</v>
      </c>
      <c r="C48">
        <v>-0.11595375679679</v>
      </c>
      <c r="D48">
        <v>-0.177509346778695</v>
      </c>
      <c r="E48">
        <v>-0.136511491941279</v>
      </c>
      <c r="F48">
        <v>-0.190078573991393</v>
      </c>
      <c r="G48">
        <v>0.136562028716595</v>
      </c>
      <c r="H48">
        <v>0.259855365473311</v>
      </c>
      <c r="I48">
        <v>2.060003304729774</v>
      </c>
    </row>
    <row r="49" spans="1:9">
      <c r="A49" s="1" t="s">
        <v>62</v>
      </c>
      <c r="B49">
        <f>HYPERLINK("https://www.suredividend.com/sure-analysis-SHW/","Sherwin-Williams Co.")</f>
        <v>0</v>
      </c>
      <c r="C49">
        <v>-0.133696427413602</v>
      </c>
      <c r="D49">
        <v>-0.196596614653798</v>
      </c>
      <c r="E49">
        <v>-0.120583583393174</v>
      </c>
      <c r="F49">
        <v>-0.241197183098591</v>
      </c>
      <c r="G49">
        <v>0.120060492152618</v>
      </c>
      <c r="H49">
        <v>0.392340097383565</v>
      </c>
      <c r="I49">
        <v>1.691855932015578</v>
      </c>
    </row>
    <row r="50" spans="1:9">
      <c r="A50" s="1" t="s">
        <v>63</v>
      </c>
      <c r="B50">
        <f>HYPERLINK("https://www.suredividend.com/sure-analysis-SWK/","Stanley Black &amp; Decker Inc")</f>
        <v>0</v>
      </c>
      <c r="C50">
        <v>-0.154996106929665</v>
      </c>
      <c r="D50">
        <v>-0.156347527397068</v>
      </c>
      <c r="E50">
        <v>-0.1559739766852</v>
      </c>
      <c r="F50">
        <v>-0.136941999787933</v>
      </c>
      <c r="G50">
        <v>-0.030156364125973</v>
      </c>
      <c r="H50">
        <v>0.008462811268963</v>
      </c>
      <c r="I50">
        <v>0.404770472465066</v>
      </c>
    </row>
    <row r="51" spans="1:9">
      <c r="A51" s="1" t="s">
        <v>64</v>
      </c>
      <c r="B51">
        <f>HYPERLINK("https://www.suredividend.com/sure-analysis-SYY/","Sysco Corp.")</f>
        <v>0</v>
      </c>
      <c r="C51">
        <v>0.056022057901992</v>
      </c>
      <c r="D51">
        <v>0.120231438272934</v>
      </c>
      <c r="E51">
        <v>0.08366300215549401</v>
      </c>
      <c r="F51">
        <v>0.07901554238267</v>
      </c>
      <c r="G51">
        <v>0.151771056455372</v>
      </c>
      <c r="H51">
        <v>0.139048855003109</v>
      </c>
      <c r="I51">
        <v>0.801994469549373</v>
      </c>
    </row>
    <row r="52" spans="1:9">
      <c r="A52" s="1" t="s">
        <v>65</v>
      </c>
      <c r="B52">
        <f>HYPERLINK("https://www.suredividend.com/sure-analysis-TROW/","T. Rowe Price Group Inc.")</f>
        <v>0</v>
      </c>
      <c r="C52">
        <v>-0.180316625707264</v>
      </c>
      <c r="D52">
        <v>-0.316690345714092</v>
      </c>
      <c r="E52">
        <v>-0.318882743541448</v>
      </c>
      <c r="F52">
        <v>-0.270646867371847</v>
      </c>
      <c r="G52">
        <v>-0.08748140541352201</v>
      </c>
      <c r="H52">
        <v>0.117883644073081</v>
      </c>
      <c r="I52">
        <v>1.341512791627891</v>
      </c>
    </row>
    <row r="53" spans="1:9">
      <c r="A53" s="1" t="s">
        <v>66</v>
      </c>
      <c r="B53">
        <f>HYPERLINK("https://www.suredividend.com/sure-analysis-TGT/","Target Corp")</f>
        <v>0</v>
      </c>
      <c r="C53">
        <v>-0.07459742719939601</v>
      </c>
      <c r="D53">
        <v>-0.192733972603607</v>
      </c>
      <c r="E53">
        <v>-0.192679981906533</v>
      </c>
      <c r="F53">
        <v>-0.114742018900257</v>
      </c>
      <c r="G53">
        <v>0.06900646329692001</v>
      </c>
      <c r="H53">
        <v>0.800130774206243</v>
      </c>
      <c r="I53">
        <v>2.455255290859664</v>
      </c>
    </row>
    <row r="54" spans="1:9">
      <c r="A54" s="1" t="s">
        <v>67</v>
      </c>
      <c r="B54">
        <f>HYPERLINK("https://www.suredividend.com/sure-analysis-VFC/","VF Corp.")</f>
        <v>0</v>
      </c>
      <c r="C54">
        <v>-0.181314878892733</v>
      </c>
      <c r="D54">
        <v>-0.221853869024127</v>
      </c>
      <c r="E54">
        <v>-0.221953154082213</v>
      </c>
      <c r="F54">
        <v>-0.192160611854684</v>
      </c>
      <c r="G54">
        <v>-0.236872661592052</v>
      </c>
      <c r="H54">
        <v>-0.25516254833888</v>
      </c>
      <c r="I54">
        <v>0.349295241310561</v>
      </c>
    </row>
    <row r="55" spans="1:9">
      <c r="A55" s="1" t="s">
        <v>68</v>
      </c>
      <c r="B55">
        <f>HYPERLINK("https://www.suredividend.com/sure-analysis-GWW/","W.W. Grainger Inc.")</f>
        <v>0</v>
      </c>
      <c r="C55">
        <v>-0.062572961483496</v>
      </c>
      <c r="D55">
        <v>-0.027933331862286</v>
      </c>
      <c r="E55">
        <v>0.088660077629128</v>
      </c>
      <c r="F55">
        <v>-0.08731826041160401</v>
      </c>
      <c r="G55">
        <v>0.284417369022099</v>
      </c>
      <c r="H55">
        <v>0.581617707998146</v>
      </c>
      <c r="I55">
        <v>1.032135127911087</v>
      </c>
    </row>
    <row r="56" spans="1:9">
      <c r="A56" s="1" t="s">
        <v>69</v>
      </c>
      <c r="B56">
        <f>HYPERLINK("https://www.suredividend.com/sure-analysis-WMT/","Walmart Inc")</f>
        <v>0</v>
      </c>
      <c r="C56">
        <v>-0.04260306080242601</v>
      </c>
      <c r="D56">
        <v>-0.017618914231227</v>
      </c>
      <c r="E56">
        <v>-0.074723659638483</v>
      </c>
      <c r="F56">
        <v>-0.04015481373971901</v>
      </c>
      <c r="G56">
        <v>-0.04151811163608601</v>
      </c>
      <c r="H56">
        <v>0.216759886174075</v>
      </c>
      <c r="I56">
        <v>1.203566515562847</v>
      </c>
    </row>
    <row r="57" spans="1:9">
      <c r="A57" s="1" t="s">
        <v>70</v>
      </c>
      <c r="B57">
        <f>HYPERLINK("https://www.suredividend.com/sure-analysis-WBA/","Walgreens Boots Alliance Inc")</f>
        <v>0</v>
      </c>
      <c r="C57">
        <v>-0.129253978440618</v>
      </c>
      <c r="D57">
        <v>-0.011053552263527</v>
      </c>
      <c r="E57">
        <v>-0.018975005972914</v>
      </c>
      <c r="F57">
        <v>-0.093528634890142</v>
      </c>
      <c r="G57">
        <v>-0.009578377875153001</v>
      </c>
      <c r="H57">
        <v>-0.038653087461826</v>
      </c>
      <c r="I57">
        <v>-0.365433548108975</v>
      </c>
    </row>
    <row r="58" spans="1:9">
      <c r="A58" s="1" t="s">
        <v>71</v>
      </c>
      <c r="B58">
        <f>HYPERLINK("https://www.suredividend.com/sure-analysis-IBM/","International Business Machines Corp.")</f>
        <v>0</v>
      </c>
      <c r="C58">
        <v>-0.05763102450295</v>
      </c>
      <c r="D58">
        <v>0.071280393091411</v>
      </c>
      <c r="E58">
        <v>-0.100105276953276</v>
      </c>
      <c r="F58">
        <v>-0.05375363824419301</v>
      </c>
      <c r="G58">
        <v>0.09266540586526201</v>
      </c>
      <c r="H58">
        <v>-0.08188131679539301</v>
      </c>
      <c r="I58">
        <v>-0.12642112974572</v>
      </c>
    </row>
    <row r="59" spans="1:9">
      <c r="A59" s="1" t="s">
        <v>72</v>
      </c>
      <c r="B59">
        <f>HYPERLINK("https://www.suredividend.com/sure-analysis-NEE/","NextEra Energy Inc")</f>
        <v>0</v>
      </c>
      <c r="C59">
        <v>-0.093990384615384</v>
      </c>
      <c r="D59">
        <v>-0.137458534961078</v>
      </c>
      <c r="E59">
        <v>-0.094089468579758</v>
      </c>
      <c r="F59">
        <v>-0.192587832047986</v>
      </c>
      <c r="G59">
        <v>-0.052312643793766</v>
      </c>
      <c r="H59">
        <v>0.120725542670234</v>
      </c>
      <c r="I59">
        <v>1.660558230153463</v>
      </c>
    </row>
    <row r="60" spans="1:9">
      <c r="A60" s="1" t="s">
        <v>73</v>
      </c>
      <c r="B60">
        <f>HYPERLINK("https://www.suredividend.com/sure-analysis-WST/","West Pharmaceutical Services, Inc.")</f>
        <v>0</v>
      </c>
      <c r="C60">
        <v>0.019800937384801</v>
      </c>
      <c r="D60">
        <v>-0.128997436243421</v>
      </c>
      <c r="E60">
        <v>-0.123076337868973</v>
      </c>
      <c r="F60">
        <v>-0.174218033730624</v>
      </c>
      <c r="G60">
        <v>0.3192778410033461</v>
      </c>
      <c r="H60">
        <v>1.226472429510848</v>
      </c>
      <c r="I60">
        <v>3.740926078031261</v>
      </c>
    </row>
    <row r="61" spans="1:9">
      <c r="A61" s="1" t="s">
        <v>74</v>
      </c>
      <c r="B61">
        <f>HYPERLINK("https://www.suredividend.com/sure-analysis-AMCR/","Amcor Plc")</f>
        <v>0</v>
      </c>
      <c r="C61">
        <v>-0.046887631366208</v>
      </c>
      <c r="D61">
        <v>-0.019795312642894</v>
      </c>
      <c r="E61">
        <v>-0.015744744794884</v>
      </c>
      <c r="F61">
        <v>-0.018318068276436</v>
      </c>
      <c r="G61">
        <v>0.075474796125006</v>
      </c>
      <c r="H61">
        <v>0.243290554577186</v>
      </c>
      <c r="I61">
        <v>0.162710426918866</v>
      </c>
    </row>
    <row r="62" spans="1:9">
      <c r="A62" s="1" t="s">
        <v>75</v>
      </c>
      <c r="B62">
        <f>HYPERLINK("https://www.suredividend.com/sure-analysis-ATO/","Atmos Energy Corp.")</f>
        <v>0</v>
      </c>
      <c r="C62">
        <v>0.012239691829671</v>
      </c>
      <c r="D62">
        <v>0.143825369845091</v>
      </c>
      <c r="E62">
        <v>0.07015934999809301</v>
      </c>
      <c r="F62">
        <v>0.024606502495232</v>
      </c>
      <c r="G62">
        <v>0.184180871248918</v>
      </c>
      <c r="H62">
        <v>-0.076264074501649</v>
      </c>
      <c r="I62">
        <v>0.544431734263911</v>
      </c>
    </row>
    <row r="63" spans="1:9">
      <c r="A63" s="1" t="s">
        <v>76</v>
      </c>
      <c r="B63">
        <f>HYPERLINK("https://www.suredividend.com/sure-analysis-O/","Realty Income Corp.")</f>
        <v>0</v>
      </c>
      <c r="C63">
        <v>-0.05791731231332301</v>
      </c>
      <c r="D63">
        <v>-0.057528399118187</v>
      </c>
      <c r="E63">
        <v>-0.05237893547931601</v>
      </c>
      <c r="F63">
        <v>-0.05910191333700601</v>
      </c>
      <c r="G63">
        <v>0.133228654881899</v>
      </c>
      <c r="H63">
        <v>-0.086080289317133</v>
      </c>
      <c r="I63">
        <v>0.362604702529101</v>
      </c>
    </row>
    <row r="64" spans="1:9">
      <c r="A64" s="1" t="s">
        <v>77</v>
      </c>
      <c r="B64">
        <f>HYPERLINK("https://www.suredividend.com/sure-analysis-ESS/","Essex Property Trust, Inc.")</f>
        <v>0</v>
      </c>
      <c r="C64">
        <v>-0.08535876264681901</v>
      </c>
      <c r="D64">
        <v>-0.08933175013301001</v>
      </c>
      <c r="E64">
        <v>-0.000570557939586</v>
      </c>
      <c r="F64">
        <v>-0.106833603043465</v>
      </c>
      <c r="G64">
        <v>0.21143275219731</v>
      </c>
      <c r="H64">
        <v>0.03474248200054601</v>
      </c>
      <c r="I64">
        <v>0.6023812628353491</v>
      </c>
    </row>
    <row r="65" spans="1:9">
      <c r="A65" s="1" t="s">
        <v>78</v>
      </c>
      <c r="B65">
        <f>HYPERLINK("https://www.suredividend.com/sure-analysis-ALB/","Albemarle Corp.")</f>
        <v>0</v>
      </c>
      <c r="C65">
        <v>-0.156845123464715</v>
      </c>
      <c r="D65">
        <v>-0.278170652445507</v>
      </c>
      <c r="E65">
        <v>-0.086761800667291</v>
      </c>
      <c r="F65">
        <v>-0.157205800573212</v>
      </c>
      <c r="G65">
        <v>0.261333241143714</v>
      </c>
      <c r="H65">
        <v>1.253225387727001</v>
      </c>
      <c r="I65">
        <v>1.299132253200954</v>
      </c>
    </row>
    <row r="66" spans="1:9">
      <c r="A66" s="1" t="s">
        <v>79</v>
      </c>
      <c r="B66">
        <f>HYPERLINK("https://www.suredividend.com/sure-analysis-EXPD/","Expeditors International Of Washington, Inc.")</f>
        <v>0</v>
      </c>
      <c r="C66">
        <v>-0.128441120880926</v>
      </c>
      <c r="D66">
        <v>-0.167727344778717</v>
      </c>
      <c r="E66">
        <v>-0.142060704503574</v>
      </c>
      <c r="F66">
        <v>-0.210216695211854</v>
      </c>
      <c r="G66">
        <v>0.133699831430828</v>
      </c>
      <c r="H66">
        <v>0.477292512553364</v>
      </c>
      <c r="I66">
        <v>0.9687005202967711</v>
      </c>
    </row>
    <row r="67" spans="1:9">
      <c r="A67" s="1" t="s">
        <v>80</v>
      </c>
      <c r="B67">
        <f>HYPERLINK("https://www.suredividend.com/sure-analysis-XOM/","Exxon Mobil Corp.")</f>
        <v>0</v>
      </c>
      <c r="C67">
        <v>0.100559916715905</v>
      </c>
      <c r="D67">
        <v>0.229936687267804</v>
      </c>
      <c r="E67">
        <v>0.442769645587316</v>
      </c>
      <c r="F67">
        <v>0.292649758505992</v>
      </c>
      <c r="G67">
        <v>0.562138070401047</v>
      </c>
      <c r="H67">
        <v>0.473754806234116</v>
      </c>
      <c r="I67">
        <v>0.244887891663086</v>
      </c>
    </row>
  </sheetData>
  <autoFilter ref="A1:I67"/>
  <conditionalFormatting sqref="A1:I1">
    <cfRule type="cellIs" dxfId="8" priority="10" operator="notEqual">
      <formula>-13.345</formula>
    </cfRule>
  </conditionalFormatting>
  <conditionalFormatting sqref="A2:A67">
    <cfRule type="cellIs" dxfId="0" priority="1" operator="notEqual">
      <formula>"None"</formula>
    </cfRule>
  </conditionalFormatting>
  <conditionalFormatting sqref="B2:B67">
    <cfRule type="cellIs" dxfId="0" priority="2" operator="notEqual">
      <formula>"None"</formula>
    </cfRule>
  </conditionalFormatting>
  <conditionalFormatting sqref="C2:C67">
    <cfRule type="cellIs" dxfId="3" priority="3" operator="notEqual">
      <formula>"None"</formula>
    </cfRule>
  </conditionalFormatting>
  <conditionalFormatting sqref="D2:D67">
    <cfRule type="cellIs" dxfId="3" priority="4" operator="notEqual">
      <formula>"None"</formula>
    </cfRule>
  </conditionalFormatting>
  <conditionalFormatting sqref="E2:E67">
    <cfRule type="cellIs" dxfId="3" priority="5" operator="notEqual">
      <formula>"None"</formula>
    </cfRule>
  </conditionalFormatting>
  <conditionalFormatting sqref="F2:F67">
    <cfRule type="cellIs" dxfId="3" priority="6" operator="notEqual">
      <formula>"None"</formula>
    </cfRule>
  </conditionalFormatting>
  <conditionalFormatting sqref="G2:G67">
    <cfRule type="cellIs" dxfId="3" priority="7" operator="notEqual">
      <formula>"None"</formula>
    </cfRule>
  </conditionalFormatting>
  <conditionalFormatting sqref="H2:H67">
    <cfRule type="cellIs" dxfId="3" priority="8" operator="notEqual">
      <formula>"None"</formula>
    </cfRule>
  </conditionalFormatting>
  <conditionalFormatting sqref="I2:I67">
    <cfRule type="cellIs" dxfId="3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5"/>
  <cols>
    <col min="1" max="1" width="25.7109375" customWidth="1"/>
    <col min="2" max="2" width="0" customWidth="1"/>
  </cols>
  <sheetData>
    <row r="1" spans="1:2">
      <c r="A1" s="1" t="s">
        <v>99</v>
      </c>
      <c r="B1" s="1"/>
    </row>
    <row r="2" spans="1:2">
      <c r="A2" s="1" t="s">
        <v>100</v>
      </c>
    </row>
    <row r="3" spans="1:2">
      <c r="A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Characteristics</vt:lpstr>
      <vt:lpstr>Performance</vt:lpstr>
      <vt:lpstr>Notes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2022-02-18T12:21:44Z</dcterms:created>
  <dcterms:modified xsi:type="dcterms:W3CDTF">2022-02-18T12:21:44Z</dcterms:modified>
</cp:coreProperties>
</file>