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<sst xmlns="http://schemas.openxmlformats.org/spreadsheetml/2006/main" count="25" uniqueCount="17">
  <si>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① 합           계</t>
  </si>
  <si>
    <t>② 합           계</t>
  </si>
  <si>
    <t>&lt;참고&gt;</t>
  </si>
  <si>
    <t>임대일수</t>
  </si>
  <si>
    <t>비  고</t>
  </si>
  <si>
    <t>간주임대료</t>
  </si>
  <si>
    <t>구         분</t>
  </si>
  <si>
    <t>입주일</t>
  </si>
  <si>
    <t>퇴거일</t>
  </si>
  <si>
    <t>보증금</t>
  </si>
  <si>
    <t>간주임대료 간편조견표(임대일수 변동 없는 경우)</t>
  </si>
  <si>
    <t>전체 간주임대료 합계(①+②)</t>
  </si>
  <si>
    <t>정기예금
이자율
1.2%</t>
  </si>
  <si>
    <t>간주임대료 계산 프로그램(2022.2기 확정)</t>
  </si>
  <si>
    <t>2022.2기 확정신고기간 중 
임대일수의 변동이 없는 경우</t>
  </si>
  <si>
    <t>2022.2기 중 임대일수의
변동이 있는 경우(신규,폐업 등)</t>
  </si>
  <si>
    <t>&lt;입력요령&gt;
＊입주일 및 퇴거일 입력은 반드시 「0000년-00월-00일」형식으로 입력함.
  (사례) 2022년 9월 30일은 "2022-09-30"로 입력함.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</si>
</sst>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b/>
      <sz val="16"/>
      <color indexed="8"/>
      <name val="맑은 고딕"/>
      <family val="3"/>
    </font>
    <font>
      <b/>
      <sz val="12"/>
      <color indexed="12"/>
      <name val="맑은 고딕"/>
      <family val="3"/>
    </font>
    <font>
      <b/>
      <sz val="14"/>
      <color indexed="12"/>
      <name val="맑은 고딕"/>
      <family val="3"/>
    </font>
    <font>
      <sz val="14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11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12"/>
      <color rgb="FF0000FF"/>
      <name val="맑은 고딕"/>
      <family val="3"/>
    </font>
    <font>
      <b/>
      <sz val="14"/>
      <color rgb="FF0000FF"/>
      <name val="맑은 고딕"/>
      <family val="3"/>
    </font>
    <font>
      <sz val="14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center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176" fontId="0" fillId="0" borderId="0" xfId="43" applyNumberFormat="1" applyFont="1" applyFill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1" fontId="0" fillId="0" borderId="0" xfId="48" applyNumberFormat="1" applyFont="1">
      <alignment vertical="center"/>
      <protection/>
    </xf>
    <xf numFmtId="0" fontId="43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/>
    </xf>
    <xf numFmtId="177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41" fontId="43" fillId="34" borderId="10" xfId="48" applyNumberFormat="1" applyFont="1" applyFill="1" applyBorder="1" applyAlignment="1">
      <alignment horizontal="center" vertical="center" shrinkToFit="1"/>
      <protection/>
    </xf>
    <xf numFmtId="41" fontId="43" fillId="34" borderId="10" xfId="48" applyNumberFormat="1" applyFont="1" applyFill="1" applyBorder="1" applyAlignment="1">
      <alignment vertical="center" shrinkToFit="1"/>
      <protection/>
    </xf>
    <xf numFmtId="0" fontId="43" fillId="35" borderId="11" xfId="0" applyNumberFormat="1" applyFont="1" applyFill="1" applyBorder="1" applyAlignment="1">
      <alignment horizontal="center" vertical="center"/>
    </xf>
    <xf numFmtId="0" fontId="43" fillId="35" borderId="0" xfId="0" applyNumberFormat="1" applyFont="1" applyFill="1" applyAlignment="1">
      <alignment vertical="center"/>
    </xf>
    <xf numFmtId="177" fontId="43" fillId="35" borderId="0" xfId="0" applyNumberFormat="1" applyFont="1" applyFill="1" applyAlignment="1">
      <alignment vertical="center"/>
    </xf>
    <xf numFmtId="177" fontId="44" fillId="34" borderId="10" xfId="48" applyNumberFormat="1" applyFont="1" applyFill="1" applyBorder="1" applyAlignment="1">
      <alignment horizontal="right" vertical="center" shrinkToFit="1"/>
      <protection/>
    </xf>
    <xf numFmtId="0" fontId="43" fillId="0" borderId="0" xfId="0" applyNumberFormat="1" applyFont="1" applyFill="1" applyAlignment="1">
      <alignment vertical="center"/>
    </xf>
    <xf numFmtId="41" fontId="43" fillId="0" borderId="10" xfId="48" applyNumberFormat="1" applyFont="1" applyBorder="1">
      <alignment vertical="center"/>
      <protection/>
    </xf>
    <xf numFmtId="41" fontId="43" fillId="34" borderId="10" xfId="48" applyNumberFormat="1" applyFont="1" applyFill="1" applyBorder="1">
      <alignment vertical="center"/>
      <protection/>
    </xf>
    <xf numFmtId="41" fontId="43" fillId="34" borderId="10" xfId="48" applyNumberFormat="1" applyFont="1" applyFill="1" applyBorder="1" applyAlignment="1">
      <alignment horizontal="right" vertical="center" shrinkToFit="1"/>
      <protection/>
    </xf>
    <xf numFmtId="41" fontId="43" fillId="35" borderId="10" xfId="48" applyNumberFormat="1" applyFont="1" applyFill="1" applyBorder="1" applyAlignment="1">
      <alignment vertical="center" shrinkToFit="1"/>
      <protection/>
    </xf>
    <xf numFmtId="14" fontId="43" fillId="35" borderId="10" xfId="48" applyNumberFormat="1" applyFont="1" applyFill="1" applyBorder="1" applyAlignment="1">
      <alignment vertical="center" shrinkToFit="1"/>
      <protection/>
    </xf>
    <xf numFmtId="0" fontId="44" fillId="0" borderId="0" xfId="0" applyNumberFormat="1" applyFont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0" fontId="43" fillId="33" borderId="10" xfId="0" applyNumberFormat="1" applyFont="1" applyFill="1" applyBorder="1" applyAlignment="1">
      <alignment horizontal="centerContinuous" vertical="center"/>
    </xf>
    <xf numFmtId="41" fontId="0" fillId="33" borderId="10" xfId="48" applyNumberFormat="1" applyFont="1" applyFill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41" fontId="0" fillId="0" borderId="10" xfId="48" applyNumberFormat="1" applyFont="1" applyBorder="1" applyAlignment="1">
      <alignment vertical="center"/>
      <protection/>
    </xf>
    <xf numFmtId="41" fontId="0" fillId="33" borderId="12" xfId="48" applyNumberFormat="1" applyFont="1" applyFill="1" applyBorder="1" applyAlignment="1">
      <alignment horizontal="center" vertical="center"/>
      <protection/>
    </xf>
    <xf numFmtId="41" fontId="0" fillId="0" borderId="12" xfId="48" applyNumberFormat="1" applyFont="1" applyBorder="1" applyAlignment="1">
      <alignment vertical="center"/>
      <protection/>
    </xf>
    <xf numFmtId="0" fontId="0" fillId="33" borderId="13" xfId="0" applyNumberFormat="1" applyFont="1" applyFill="1" applyBorder="1" applyAlignment="1">
      <alignment horizontal="center" vertical="center"/>
    </xf>
    <xf numFmtId="41" fontId="0" fillId="0" borderId="13" xfId="48" applyNumberFormat="1" applyFont="1" applyBorder="1" applyAlignment="1">
      <alignment vertical="center"/>
      <protection/>
    </xf>
    <xf numFmtId="0" fontId="45" fillId="0" borderId="0" xfId="0" applyNumberFormat="1" applyFont="1" applyAlignment="1">
      <alignment vertical="center"/>
    </xf>
    <xf numFmtId="41" fontId="46" fillId="0" borderId="10" xfId="48" applyNumberFormat="1" applyFont="1" applyBorder="1" applyAlignment="1">
      <alignment horizontal="centerContinuous" vertical="center"/>
      <protection/>
    </xf>
    <xf numFmtId="0" fontId="46" fillId="0" borderId="10" xfId="0" applyNumberFormat="1" applyFont="1" applyBorder="1" applyAlignment="1">
      <alignment horizontal="centerContinuous" vertical="center"/>
    </xf>
    <xf numFmtId="0" fontId="47" fillId="0" borderId="0" xfId="0" applyNumberFormat="1" applyFont="1" applyBorder="1" applyAlignment="1">
      <alignment horizontal="center" vertical="center"/>
    </xf>
    <xf numFmtId="0" fontId="43" fillId="35" borderId="14" xfId="0" applyNumberFormat="1" applyFont="1" applyFill="1" applyBorder="1" applyAlignment="1">
      <alignment horizontal="center" vertical="center" wrapText="1"/>
    </xf>
    <xf numFmtId="0" fontId="43" fillId="35" borderId="15" xfId="0" applyNumberFormat="1" applyFont="1" applyFill="1" applyBorder="1" applyAlignment="1">
      <alignment horizontal="center" vertical="center" wrapText="1"/>
    </xf>
    <xf numFmtId="0" fontId="43" fillId="35" borderId="16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50" fillId="0" borderId="17" xfId="0" applyNumberFormat="1" applyFont="1" applyBorder="1" applyAlignment="1">
      <alignment vertical="center"/>
    </xf>
    <xf numFmtId="0" fontId="50" fillId="0" borderId="15" xfId="0" applyNumberFormat="1" applyFont="1" applyBorder="1" applyAlignment="1">
      <alignment vertical="center"/>
    </xf>
    <xf numFmtId="0" fontId="50" fillId="0" borderId="18" xfId="0" applyNumberFormat="1" applyFont="1" applyBorder="1" applyAlignment="1">
      <alignment vertical="center"/>
    </xf>
    <xf numFmtId="0" fontId="50" fillId="0" borderId="16" xfId="0" applyNumberFormat="1" applyFont="1" applyBorder="1" applyAlignment="1">
      <alignment vertical="center"/>
    </xf>
    <xf numFmtId="0" fontId="50" fillId="0" borderId="19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75" zoomScalePageLayoutView="0" workbookViewId="0" topLeftCell="A1">
      <selection activeCell="G20" sqref="G20"/>
    </sheetView>
  </sheetViews>
  <sheetFormatPr defaultColWidth="9.00390625" defaultRowHeight="16.5"/>
  <cols>
    <col min="1" max="1" width="35.00390625" style="1" customWidth="1"/>
    <col min="2" max="2" width="17.375" style="1" customWidth="1"/>
    <col min="3" max="3" width="11.375" style="1" bestFit="1" customWidth="1"/>
    <col min="4" max="4" width="14.00390625" style="1" bestFit="1" customWidth="1"/>
    <col min="5" max="5" width="9.75390625" style="1" bestFit="1" customWidth="1"/>
    <col min="6" max="6" width="11.875" style="1" bestFit="1" customWidth="1"/>
    <col min="7" max="7" width="9.00390625" style="1" customWidth="1"/>
    <col min="8" max="8" width="13.00390625" style="1" bestFit="1" customWidth="1"/>
    <col min="9" max="9" width="11.00390625" style="1" bestFit="1" customWidth="1"/>
    <col min="10" max="10" width="13.00390625" style="1" bestFit="1" customWidth="1"/>
    <col min="11" max="11" width="10.875" style="1" bestFit="1" customWidth="1"/>
    <col min="12" max="16384" width="9.00390625" style="1" customWidth="1"/>
  </cols>
  <sheetData>
    <row r="1" spans="1:8" ht="27" customHeight="1">
      <c r="A1" s="37" t="s">
        <v>13</v>
      </c>
      <c r="B1" s="37"/>
      <c r="C1" s="37"/>
      <c r="D1" s="37"/>
      <c r="E1" s="37"/>
      <c r="F1" s="37"/>
      <c r="H1" s="34" t="s">
        <v>2</v>
      </c>
    </row>
    <row r="2" spans="1:11" ht="22.5" customHeight="1">
      <c r="A2" s="24"/>
      <c r="B2" s="25"/>
      <c r="C2" s="25"/>
      <c r="D2" s="25"/>
      <c r="E2" s="25"/>
      <c r="H2" s="35" t="s">
        <v>10</v>
      </c>
      <c r="I2" s="36"/>
      <c r="J2" s="36"/>
      <c r="K2" s="36"/>
    </row>
    <row r="3" spans="1:11" ht="18" customHeight="1">
      <c r="A3" s="9" t="s">
        <v>6</v>
      </c>
      <c r="B3" s="7" t="s">
        <v>9</v>
      </c>
      <c r="C3" s="7" t="s">
        <v>3</v>
      </c>
      <c r="D3" s="7" t="s">
        <v>5</v>
      </c>
      <c r="E3" s="26" t="s">
        <v>4</v>
      </c>
      <c r="F3" s="26"/>
      <c r="H3" s="27" t="s">
        <v>9</v>
      </c>
      <c r="I3" s="32" t="s">
        <v>5</v>
      </c>
      <c r="J3" s="30" t="s">
        <v>9</v>
      </c>
      <c r="K3" s="28" t="s">
        <v>5</v>
      </c>
    </row>
    <row r="4" spans="1:11" ht="18" customHeight="1">
      <c r="A4" s="38" t="s">
        <v>14</v>
      </c>
      <c r="B4" s="19">
        <v>50000000</v>
      </c>
      <c r="C4" s="20">
        <v>184</v>
      </c>
      <c r="D4" s="20">
        <f>ROUNDDOWN(B4*C4/365*0.012,0)</f>
        <v>302465</v>
      </c>
      <c r="E4" s="43" t="s">
        <v>12</v>
      </c>
      <c r="F4" s="44"/>
      <c r="H4" s="29">
        <v>5000000</v>
      </c>
      <c r="I4" s="33">
        <f>ROUNDDOWN(H4*0.012*184/365,0)</f>
        <v>30246</v>
      </c>
      <c r="J4" s="31">
        <v>85000000</v>
      </c>
      <c r="K4" s="29">
        <f>ROUNDDOWN(J4*0.012*184/365,0)</f>
        <v>514191</v>
      </c>
    </row>
    <row r="5" spans="1:11" ht="18" customHeight="1">
      <c r="A5" s="39"/>
      <c r="B5" s="19">
        <v>20000000</v>
      </c>
      <c r="C5" s="20">
        <v>184</v>
      </c>
      <c r="D5" s="20">
        <f>ROUNDDOWN(B5*C5/365*0.012,0)</f>
        <v>120986</v>
      </c>
      <c r="E5" s="45"/>
      <c r="F5" s="46"/>
      <c r="H5" s="29">
        <v>10000000</v>
      </c>
      <c r="I5" s="33">
        <f aca="true" t="shared" si="0" ref="I5:I19">ROUNDDOWN(H5*0.012*184/365,0)</f>
        <v>60493</v>
      </c>
      <c r="J5" s="31">
        <v>90000000</v>
      </c>
      <c r="K5" s="29">
        <f aca="true" t="shared" si="1" ref="K5:K19">ROUNDDOWN(J5*0.012*184/365,0)</f>
        <v>544438</v>
      </c>
    </row>
    <row r="6" spans="1:11" ht="18" customHeight="1">
      <c r="A6" s="39"/>
      <c r="B6" s="19"/>
      <c r="C6" s="20"/>
      <c r="D6" s="20"/>
      <c r="E6" s="45"/>
      <c r="F6" s="46"/>
      <c r="H6" s="29">
        <v>15000000</v>
      </c>
      <c r="I6" s="33">
        <f t="shared" si="0"/>
        <v>90739</v>
      </c>
      <c r="J6" s="31">
        <v>95000000</v>
      </c>
      <c r="K6" s="29">
        <f t="shared" si="1"/>
        <v>574684</v>
      </c>
    </row>
    <row r="7" spans="1:11" ht="18" customHeight="1">
      <c r="A7" s="39"/>
      <c r="B7" s="19"/>
      <c r="C7" s="20"/>
      <c r="D7" s="20"/>
      <c r="E7" s="45"/>
      <c r="F7" s="46"/>
      <c r="H7" s="29">
        <v>20000000</v>
      </c>
      <c r="I7" s="33">
        <f t="shared" si="0"/>
        <v>120986</v>
      </c>
      <c r="J7" s="31">
        <v>100000000</v>
      </c>
      <c r="K7" s="29">
        <f t="shared" si="1"/>
        <v>604931</v>
      </c>
    </row>
    <row r="8" spans="1:11" ht="18" customHeight="1">
      <c r="A8" s="40"/>
      <c r="B8" s="19">
        <v>0</v>
      </c>
      <c r="C8" s="20"/>
      <c r="D8" s="20">
        <f>ROUNDDOWN(B8*C8/365*0.021,0)</f>
        <v>0</v>
      </c>
      <c r="E8" s="45"/>
      <c r="F8" s="46"/>
      <c r="H8" s="29">
        <v>25000000</v>
      </c>
      <c r="I8" s="33">
        <f t="shared" si="0"/>
        <v>151232</v>
      </c>
      <c r="J8" s="31">
        <v>105000000</v>
      </c>
      <c r="K8" s="29">
        <f t="shared" si="1"/>
        <v>635178</v>
      </c>
    </row>
    <row r="9" spans="1:11" ht="18" customHeight="1">
      <c r="A9" s="8" t="s">
        <v>0</v>
      </c>
      <c r="B9" s="21">
        <f>SUM(B4:B8)</f>
        <v>70000000</v>
      </c>
      <c r="C9" s="20"/>
      <c r="D9" s="20">
        <f>SUM(D4:D8)</f>
        <v>423451</v>
      </c>
      <c r="E9" s="47"/>
      <c r="F9" s="48"/>
      <c r="H9" s="29">
        <v>30000000</v>
      </c>
      <c r="I9" s="33">
        <f t="shared" si="0"/>
        <v>181479</v>
      </c>
      <c r="J9" s="31">
        <v>110000000</v>
      </c>
      <c r="K9" s="29">
        <f t="shared" si="1"/>
        <v>665424</v>
      </c>
    </row>
    <row r="10" spans="1:11" s="5" customFormat="1" ht="16.5">
      <c r="A10" s="2"/>
      <c r="B10" s="2"/>
      <c r="C10" s="3"/>
      <c r="D10" s="4"/>
      <c r="H10" s="29">
        <v>35000000</v>
      </c>
      <c r="I10" s="33">
        <f t="shared" si="0"/>
        <v>211726</v>
      </c>
      <c r="J10" s="31">
        <v>115000000</v>
      </c>
      <c r="K10" s="29">
        <f t="shared" si="1"/>
        <v>695671</v>
      </c>
    </row>
    <row r="11" spans="1:11" s="5" customFormat="1" ht="18" customHeight="1">
      <c r="A11" s="9" t="s">
        <v>6</v>
      </c>
      <c r="B11" s="10" t="s">
        <v>9</v>
      </c>
      <c r="C11" s="10" t="s">
        <v>7</v>
      </c>
      <c r="D11" s="10" t="s">
        <v>8</v>
      </c>
      <c r="E11" s="11" t="s">
        <v>3</v>
      </c>
      <c r="F11" s="10" t="s">
        <v>5</v>
      </c>
      <c r="H11" s="29">
        <v>40000000</v>
      </c>
      <c r="I11" s="33">
        <f t="shared" si="0"/>
        <v>241972</v>
      </c>
      <c r="J11" s="31">
        <v>120000000</v>
      </c>
      <c r="K11" s="29">
        <f t="shared" si="1"/>
        <v>725917</v>
      </c>
    </row>
    <row r="12" spans="1:11" s="5" customFormat="1" ht="18" customHeight="1">
      <c r="A12" s="38" t="s">
        <v>15</v>
      </c>
      <c r="B12" s="22">
        <v>30000000</v>
      </c>
      <c r="C12" s="23">
        <v>44743</v>
      </c>
      <c r="D12" s="23">
        <v>44804</v>
      </c>
      <c r="E12" s="12">
        <f>IF(OR(B12=0,C12=0,D12=0),0,DATEDIF(C12,D12,"D")+1)</f>
        <v>62</v>
      </c>
      <c r="F12" s="13">
        <f>ROUNDDOWN(B12*E12/365*0.012,0)</f>
        <v>61150</v>
      </c>
      <c r="H12" s="29">
        <v>45000000</v>
      </c>
      <c r="I12" s="33">
        <f t="shared" si="0"/>
        <v>272219</v>
      </c>
      <c r="J12" s="31">
        <v>125000000</v>
      </c>
      <c r="K12" s="29">
        <f t="shared" si="1"/>
        <v>756164</v>
      </c>
    </row>
    <row r="13" spans="1:11" s="5" customFormat="1" ht="18" customHeight="1">
      <c r="A13" s="39"/>
      <c r="B13" s="22">
        <v>10000000</v>
      </c>
      <c r="C13" s="23">
        <v>44805</v>
      </c>
      <c r="D13" s="23">
        <v>44926</v>
      </c>
      <c r="E13" s="12">
        <f>IF(OR(B13=0,C13=0,D13=0),0,DATEDIF(C13,D13,"D")+1)</f>
        <v>122</v>
      </c>
      <c r="F13" s="13">
        <f>ROUNDDOWN(B13*E13/365*0.012,0)</f>
        <v>40109</v>
      </c>
      <c r="H13" s="29">
        <v>50000000</v>
      </c>
      <c r="I13" s="33">
        <f t="shared" si="0"/>
        <v>302465</v>
      </c>
      <c r="J13" s="31">
        <v>130000000</v>
      </c>
      <c r="K13" s="29">
        <f t="shared" si="1"/>
        <v>786410</v>
      </c>
    </row>
    <row r="14" spans="1:11" s="5" customFormat="1" ht="18" customHeight="1">
      <c r="A14" s="39"/>
      <c r="B14" s="22"/>
      <c r="C14" s="23"/>
      <c r="D14" s="23"/>
      <c r="E14" s="12">
        <f>IF(OR(B14=0,C14=0,D14=0),0,DATEDIF(C14,D14,"D")+1)</f>
        <v>0</v>
      </c>
      <c r="F14" s="13">
        <f>ROUNDDOWN(B14*E14/365*0.012,0)</f>
        <v>0</v>
      </c>
      <c r="H14" s="29">
        <v>55000000</v>
      </c>
      <c r="I14" s="33">
        <f t="shared" si="0"/>
        <v>332712</v>
      </c>
      <c r="J14" s="31">
        <v>135000000</v>
      </c>
      <c r="K14" s="29">
        <f t="shared" si="1"/>
        <v>816657</v>
      </c>
    </row>
    <row r="15" spans="1:11" ht="18" customHeight="1">
      <c r="A15" s="39"/>
      <c r="B15" s="22"/>
      <c r="C15" s="22"/>
      <c r="D15" s="22"/>
      <c r="E15" s="12">
        <f>IF(OR(B15=0,C15=0,D15=0),0,DATEDIF(C15,D15,"D")+1)</f>
        <v>0</v>
      </c>
      <c r="F15" s="13">
        <f>ROUNDDOWN(B15*E15/365*0.012,0)</f>
        <v>0</v>
      </c>
      <c r="H15" s="29">
        <v>60000000</v>
      </c>
      <c r="I15" s="33">
        <f t="shared" si="0"/>
        <v>362958</v>
      </c>
      <c r="J15" s="31">
        <v>140000000</v>
      </c>
      <c r="K15" s="29">
        <f t="shared" si="1"/>
        <v>846904</v>
      </c>
    </row>
    <row r="16" spans="1:11" ht="18" customHeight="1">
      <c r="A16" s="40"/>
      <c r="B16" s="22"/>
      <c r="C16" s="22"/>
      <c r="D16" s="22"/>
      <c r="E16" s="12">
        <f>IF(OR(B16=0,C16=0,D16=0),0,DATEDIF(C16,D16,"D")+1)</f>
        <v>0</v>
      </c>
      <c r="F16" s="13">
        <f>ROUNDDOWN(B16*E16/365*0.012,0)</f>
        <v>0</v>
      </c>
      <c r="H16" s="29">
        <v>65000000</v>
      </c>
      <c r="I16" s="33">
        <f t="shared" si="0"/>
        <v>393205</v>
      </c>
      <c r="J16" s="31">
        <v>145000000</v>
      </c>
      <c r="K16" s="29">
        <f t="shared" si="1"/>
        <v>877150</v>
      </c>
    </row>
    <row r="17" spans="1:11" ht="18" customHeight="1">
      <c r="A17" s="14" t="s">
        <v>1</v>
      </c>
      <c r="B17" s="21">
        <f>SUM(B12:B16)</f>
        <v>40000000</v>
      </c>
      <c r="C17" s="13"/>
      <c r="D17" s="13"/>
      <c r="E17" s="13"/>
      <c r="F17" s="21">
        <f>SUM(F12:F16)</f>
        <v>101259</v>
      </c>
      <c r="H17" s="29">
        <v>70000000</v>
      </c>
      <c r="I17" s="33">
        <f t="shared" si="0"/>
        <v>423452</v>
      </c>
      <c r="J17" s="31">
        <v>150000000</v>
      </c>
      <c r="K17" s="29">
        <f t="shared" si="1"/>
        <v>907397</v>
      </c>
    </row>
    <row r="18" spans="1:11" ht="17.25">
      <c r="A18" s="15"/>
      <c r="B18" s="16"/>
      <c r="C18" s="15"/>
      <c r="D18" s="16"/>
      <c r="E18" s="18"/>
      <c r="F18" s="18"/>
      <c r="H18" s="29">
        <v>75000000</v>
      </c>
      <c r="I18" s="33">
        <f t="shared" si="0"/>
        <v>453698</v>
      </c>
      <c r="J18" s="31">
        <v>155000000</v>
      </c>
      <c r="K18" s="29">
        <f t="shared" si="1"/>
        <v>937643</v>
      </c>
    </row>
    <row r="19" spans="1:11" ht="18" customHeight="1">
      <c r="A19" s="41" t="s">
        <v>11</v>
      </c>
      <c r="B19" s="41"/>
      <c r="C19" s="41"/>
      <c r="D19" s="17">
        <f>D9+F17</f>
        <v>524710</v>
      </c>
      <c r="E19" s="18"/>
      <c r="F19" s="18"/>
      <c r="H19" s="29">
        <v>80000000</v>
      </c>
      <c r="I19" s="33">
        <f t="shared" si="0"/>
        <v>483945</v>
      </c>
      <c r="J19" s="31">
        <v>160000000</v>
      </c>
      <c r="K19" s="29">
        <f t="shared" si="1"/>
        <v>967890</v>
      </c>
    </row>
    <row r="20" spans="1:6" ht="66.75" customHeight="1">
      <c r="A20" s="42" t="s">
        <v>16</v>
      </c>
      <c r="B20" s="42"/>
      <c r="C20" s="42"/>
      <c r="D20" s="42"/>
      <c r="E20" s="42"/>
      <c r="F20" s="42"/>
    </row>
    <row r="21" spans="1:5" ht="16.5">
      <c r="A21" s="6"/>
      <c r="E21" s="6"/>
    </row>
    <row r="22" ht="16.5">
      <c r="E22" s="6"/>
    </row>
    <row r="23" ht="16.5">
      <c r="E23" s="6"/>
    </row>
    <row r="24" ht="16.5">
      <c r="E24" s="6"/>
    </row>
  </sheetData>
  <sheetProtection/>
  <protectedRanges>
    <protectedRange sqref="B12:D16" name="범위1"/>
  </protectedRanges>
  <mergeCells count="6">
    <mergeCell ref="A1:F1"/>
    <mergeCell ref="A4:A8"/>
    <mergeCell ref="A12:A16"/>
    <mergeCell ref="A19:C19"/>
    <mergeCell ref="A20:F20"/>
    <mergeCell ref="E4:F9"/>
  </mergeCells>
  <printOptions horizontalCentered="1" verticalCentered="1"/>
  <pageMargins left="0.7086111307144165" right="0.7086111307144165" top="0.7477777600288391" bottom="0.7477777600288391" header="0.31486111879348755" footer="0.314861118793487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NTS</cp:lastModifiedBy>
  <cp:lastPrinted>2016-05-23T02:01:41Z</cp:lastPrinted>
  <dcterms:created xsi:type="dcterms:W3CDTF">2016-05-20T00:59:59Z</dcterms:created>
  <dcterms:modified xsi:type="dcterms:W3CDTF">2023-01-02T06:54:35Z</dcterms:modified>
  <cp:category/>
  <cp:version/>
  <cp:contentType/>
  <cp:contentStatus/>
  <cp:revision>2</cp:revision>
</cp:coreProperties>
</file>