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ocuments\"/>
    </mc:Choice>
  </mc:AlternateContent>
  <xr:revisionPtr revIDLastSave="0" documentId="8_{404BDC45-DAF8-4212-8037-27601B053A9B}" xr6:coauthVersionLast="47" xr6:coauthVersionMax="47" xr10:uidLastSave="{00000000-0000-0000-0000-000000000000}"/>
  <bookViews>
    <workbookView xWindow="-120" yWindow="-120" windowWidth="29040" windowHeight="15720" xr2:uid="{6AA83891-7E70-4EAF-8E7C-BE356DA0B3D4}"/>
  </bookViews>
  <sheets>
    <sheet name="S&amp;P500 ETF 비교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93" localSheetId="0">[1]PCC!#REF!</definedName>
    <definedName name="__93">[1]PCC!#REF!</definedName>
    <definedName name="_93" localSheetId="0">[1]PCC!#REF!</definedName>
    <definedName name="_93">[1]PCC!#REF!</definedName>
    <definedName name="_DDB4" localSheetId="0">[2]Ky!#REF!</definedName>
    <definedName name="_DDB4">[2]Ky!#REF!</definedName>
    <definedName name="_DDB6" localSheetId="0">[2]Ky!#REF!</definedName>
    <definedName name="_DDB6">[2]Ky!#REF!</definedName>
    <definedName name="_DDB7" localSheetId="0">[2]Ky!#REF!</definedName>
    <definedName name="_DDB7">[2]Ky!#REF!</definedName>
    <definedName name="_Key1" localSheetId="0" hidden="1">#REF!</definedName>
    <definedName name="_Key1" hidden="1">#REF!</definedName>
    <definedName name="_mjy2" localSheetId="0">[4]!Print_A4</definedName>
    <definedName name="_mjy2">[4]!Print_A4</definedName>
    <definedName name="_Order1" hidden="1">255</definedName>
    <definedName name="_SLM15" localSheetId="0">[2]Ky!#REF!</definedName>
    <definedName name="_SLM15">[2]Ky!#REF!</definedName>
    <definedName name="_SLM25" localSheetId="0">[2]Ky!#REF!</definedName>
    <definedName name="_SLM25">[2]Ky!#REF!</definedName>
    <definedName name="_SLM30" localSheetId="0">[2]Ky!#REF!</definedName>
    <definedName name="_SLM30">[2]Ky!#REF!</definedName>
    <definedName name="_Sort" localSheetId="0" hidden="1">#REF!</definedName>
    <definedName name="_Sort" hidden="1">#REF!</definedName>
    <definedName name="±â±Ý" localSheetId="0">#REF!</definedName>
    <definedName name="±â±Ý">#REF!</definedName>
    <definedName name="°ü¼¼Á¶Á¤BBLS" localSheetId="0">#REF!</definedName>
    <definedName name="°ü¼¼Á¶Á¤BBLS">#REF!</definedName>
    <definedName name="a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 localSheetId="0">#REF!</definedName>
    <definedName name="Á¶Á¤BBLS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BB" localSheetId="0">#REF!</definedName>
    <definedName name="AABB">#REF!</definedName>
    <definedName name="abc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 localSheetId="0">#REF!</definedName>
    <definedName name="Åë°üÀÏ">#REF!</definedName>
    <definedName name="application" localSheetId="0">#REF!</definedName>
    <definedName name="application">#REF!</definedName>
    <definedName name="ARO" localSheetId="0">#REF!</definedName>
    <definedName name="ARO">#REF!</definedName>
    <definedName name="B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[5]!Macro1</definedName>
    <definedName name="bb">[5]!Macro1</definedName>
    <definedName name="BC0.5" localSheetId="0">#REF!</definedName>
    <definedName name="BC0.5">#REF!</definedName>
    <definedName name="bsc_db" localSheetId="0">#REF!</definedName>
    <definedName name="bsc_db">#REF!</definedName>
    <definedName name="BU" localSheetId="0">#REF!</definedName>
    <definedName name="BU">#REF!</definedName>
    <definedName name="CASH" localSheetId="0">#REF!</definedName>
    <definedName name="CASH">#REF!</definedName>
    <definedName name="CNF" localSheetId="0">#REF!</definedName>
    <definedName name="CNF">#REF!</definedName>
    <definedName name="CON" localSheetId="0">#REF!</definedName>
    <definedName name="CON">#REF!</definedName>
    <definedName name="CONB" localSheetId="0">#REF!</definedName>
    <definedName name="CONB">#REF!</definedName>
    <definedName name="conn" localSheetId="0">#REF!</definedName>
    <definedName name="conn">#REF!</definedName>
    <definedName name="Consol_Range" localSheetId="0">#REF!</definedName>
    <definedName name="Consol_Range">#REF!</definedName>
    <definedName name="Cord" localSheetId="0">#REF!</definedName>
    <definedName name="Cord">#REF!</definedName>
    <definedName name="CurrentYr" localSheetId="0">[6]PCC!#REF!</definedName>
    <definedName name="CurrentYr">[6]PCC!#REF!</definedName>
    <definedName name="cVb" localSheetId="0">[2]Ky!#REF!</definedName>
    <definedName name="cVb">[2]Ky!#REF!</definedName>
    <definedName name="D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 localSheetId="0">#REF!</definedName>
    <definedName name="_xlnm.Database">#REF!</definedName>
    <definedName name="DATE" localSheetId="0">#REF!</definedName>
    <definedName name="DATE">#REF!</definedName>
    <definedName name="dbaaa" localSheetId="0">#REF!</definedName>
    <definedName name="dbaaa">#REF!</definedName>
    <definedName name="ddbb6" localSheetId="0">[2]Ky!#REF!</definedName>
    <definedName name="ddbb6">[2]Ky!#REF!</definedName>
    <definedName name="dddd1" localSheetId="0">[2]Ky!#REF!</definedName>
    <definedName name="dddd1">[2]Ky!#REF!</definedName>
    <definedName name="Decimal_range" localSheetId="0">#REF!</definedName>
    <definedName name="Decimal_range">#REF!</definedName>
    <definedName name="DEMO" localSheetId="0">#REF!</definedName>
    <definedName name="DEMO">#REF!</definedName>
    <definedName name="Dff" localSheetId="0">#REF!</definedName>
    <definedName name="Dff">#REF!</definedName>
    <definedName name="dfg" localSheetId="0">[7]!Macro1</definedName>
    <definedName name="dfg">[7]!Macro1</definedName>
    <definedName name="EE" localSheetId="0">#REF!</definedName>
    <definedName name="EE">#REF!</definedName>
    <definedName name="EffectDate" localSheetId="0">[6]PCC!#REF!</definedName>
    <definedName name="EffectDate">[6]PCC!#REF!</definedName>
    <definedName name="EX" localSheetId="0">#REF!</definedName>
    <definedName name="EX">#REF!</definedName>
    <definedName name="FA" localSheetId="0">#REF!</definedName>
    <definedName name="FA">#REF!</definedName>
    <definedName name="FF" localSheetId="0">[1]PCC!#REF!</definedName>
    <definedName name="FF">[1]PCC!#REF!</definedName>
    <definedName name="fggdg" localSheetId="0">[2]Ky!#REF!</definedName>
    <definedName name="fggdg">[2]Ky!#REF!</definedName>
    <definedName name="fhajjd" localSheetId="0">[4]!Print_Letter</definedName>
    <definedName name="fhajjd">[4]!Print_Letter</definedName>
    <definedName name="Format_AT_Actual_List" localSheetId="0">#REF!</definedName>
    <definedName name="Format_AT_Actual_List">#REF!</definedName>
    <definedName name="FUND" localSheetId="0">#REF!</definedName>
    <definedName name="FUND">#REF!</definedName>
    <definedName name="HH" localSheetId="0">#REF!</definedName>
    <definedName name="HH">#REF!</definedName>
    <definedName name="Import" localSheetId="0">[6]PCC!#REF!</definedName>
    <definedName name="Import">[6]PCC!#REF!</definedName>
    <definedName name="INCOME" localSheetId="0">#REF!</definedName>
    <definedName name="INCOME">#REF!</definedName>
    <definedName name="JJ" localSheetId="0">#REF!</definedName>
    <definedName name="JJ">#REF!</definedName>
    <definedName name="kkkk" localSheetId="0">#REF!</definedName>
    <definedName name="kkkk">#REF!</definedName>
    <definedName name="LandType" localSheetId="0">[6]PCC!#REF!</definedName>
    <definedName name="LandType">[6]PCC!#REF!</definedName>
    <definedName name="LOW" localSheetId="0">#REF!</definedName>
    <definedName name="LOW">#REF!</definedName>
    <definedName name="lstMetrics" localSheetId="0">OFFSET(#REF!,0,0,COUNTA(#REF!))</definedName>
    <definedName name="lstMetrics">OFFSET(#REF!,0,0,COUNTA(#REF!))</definedName>
    <definedName name="lstYears" localSheetId="0">OFFSET(#REF!,0,1,1,COUNTA(#REF!)-1)</definedName>
    <definedName name="lstYears">OFFSET(#REF!,0,1,1,COUNTA(#REF!)-1)</definedName>
    <definedName name="Macro1" localSheetId="0">[7]!Macro1</definedName>
    <definedName name="Macro1">[7]!Macro1</definedName>
    <definedName name="MarginType" localSheetId="0">[6]PCC!#REF!</definedName>
    <definedName name="MarginType">[6]PCC!#REF!</definedName>
    <definedName name="Maturity" localSheetId="0">[6]PCC!#REF!</definedName>
    <definedName name="Maturity">[6]PCC!#REF!</definedName>
    <definedName name="mjy" localSheetId="0">[7]!Macro1</definedName>
    <definedName name="mjy">[7]!Macro1</definedName>
    <definedName name="mm" localSheetId="0">#REF!</definedName>
    <definedName name="mm">#REF!</definedName>
    <definedName name="ORA" localSheetId="0">'[8]손익요약(미사용)'!#REF!</definedName>
    <definedName name="ORA">'[8]손익요약(미사용)'!#REF!</definedName>
    <definedName name="PLAT" localSheetId="0">#REF!</definedName>
    <definedName name="PLAT">#REF!</definedName>
    <definedName name="POR364C16rtQU" localSheetId="0">#REF!</definedName>
    <definedName name="POR364C16rtQU">#REF!</definedName>
    <definedName name="POR364C711rtQU" localSheetId="0">#REF!</definedName>
    <definedName name="POR364C711rtQU">#REF!</definedName>
    <definedName name="POR3C11R212C16rtM3tb0tb213tb213" localSheetId="0">#REF!</definedName>
    <definedName name="POR3C11R212C16rtM3tb0tb213tb213">#REF!</definedName>
    <definedName name="POR3C11R215C16rtM3tb0tb213tb213" localSheetId="0">#REF!</definedName>
    <definedName name="POR3C11R215C16rtM3tb0tb213tb213">#REF!</definedName>
    <definedName name="POR3C18R212C23rtM3tb0tb213tb213" localSheetId="0">#REF!</definedName>
    <definedName name="POR3C18R212C23rtM3tb0tb213tb213">#REF!</definedName>
    <definedName name="Print_A4" localSheetId="0">[4]!Print_A4</definedName>
    <definedName name="Print_A4">[4]!Print_A4</definedName>
    <definedName name="Print_Letter" localSheetId="0">[4]!Print_Letter</definedName>
    <definedName name="Print_Letter">[4]!Print_Letter</definedName>
    <definedName name="Print_Qtr_A4" localSheetId="0">[4]!Print_Qtr_A4</definedName>
    <definedName name="Print_Qtr_A4">[4]!Print_Qtr_A4</definedName>
    <definedName name="Print_Qtr_Letter" localSheetId="0">[4]!Print_Qtr_Letter</definedName>
    <definedName name="Print_Qtr_Letter">[4]!Print_Qtr_Letter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 localSheetId="0">#REF!</definedName>
    <definedName name="PRINT3">#REF!</definedName>
    <definedName name="printt" localSheetId="0">[4]!Print_A4</definedName>
    <definedName name="printt">[4]!Print_A4</definedName>
    <definedName name="PRO" localSheetId="0">#REF!</definedName>
    <definedName name="PRO">#REF!</definedName>
    <definedName name="PROD" localSheetId="0">#REF!</definedName>
    <definedName name="PROD">#REF!</definedName>
    <definedName name="Prt_A4" localSheetId="0">[9]!Print_A4</definedName>
    <definedName name="Prt_A4">[9]!Print_A4</definedName>
    <definedName name="Prt_Letter" localSheetId="0">[9]!Print_Letter</definedName>
    <definedName name="Prt_Letter">[9]!Print_Letter</definedName>
    <definedName name="Prt_Qtr_A4" localSheetId="0">[9]!Print_Qtr_A4</definedName>
    <definedName name="Prt_Qtr_A4">[9]!Print_Qtr_A4</definedName>
    <definedName name="qwrt" localSheetId="0">[2]Ky!#REF!</definedName>
    <definedName name="qwrt">[2]Ky!#REF!</definedName>
    <definedName name="RAFF" localSheetId="0">#REF!</definedName>
    <definedName name="RAFF">#REF!</definedName>
    <definedName name="RHENI" localSheetId="0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[4]!Print_Qtr_Letter</definedName>
    <definedName name="sD">[4]!Print_Qtr_Letter</definedName>
    <definedName name="sDdsAS" localSheetId="0">[4]!Print_Qtr_A4</definedName>
    <definedName name="sDdsAS">[4]!Print_Qtr_A4</definedName>
    <definedName name="SDsd" localSheetId="0">[2]Ky!#REF!</definedName>
    <definedName name="SDsd">[2]Ky!#REF!</definedName>
    <definedName name="SelectedYear" localSheetId="0">'[10]Never Sleep dividend portfolio'!#REF!</definedName>
    <definedName name="SelectedYear">'[11]Never Sleep dividend portfolio'!#REF!</definedName>
    <definedName name="SGU" localSheetId="0">#REF!</definedName>
    <definedName name="SGU">#REF!</definedName>
    <definedName name="Source" localSheetId="0">#REF!</definedName>
    <definedName name="Source">#REF!</definedName>
    <definedName name="SPO" localSheetId="0">#REF!</definedName>
    <definedName name="SPO">#REF!</definedName>
    <definedName name="SS" localSheetId="0">#REF!</definedName>
    <definedName name="SS">#REF!</definedName>
    <definedName name="SUBJECT" localSheetId="0">#REF!</definedName>
    <definedName name="SUBJECT">#REF!</definedName>
    <definedName name="SUPPLY" localSheetId="0">#REF!</definedName>
    <definedName name="SUPPLY">#REF!</definedName>
    <definedName name="SVSChargeType" localSheetId="0">[6]PCC!#REF!</definedName>
    <definedName name="SVSChargeType">[6]PCC!#REF!</definedName>
    <definedName name="tax" localSheetId="0">[6]PCC!#REF!</definedName>
    <definedName name="tax">[6]PCC!#REF!</definedName>
    <definedName name="TITLE" localSheetId="0">#REF!</definedName>
    <definedName name="TITLE">#REF!</definedName>
    <definedName name="trashme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0">#REF!</definedName>
    <definedName name="UU">#REF!</definedName>
    <definedName name="VV" localSheetId="0">#REF!</definedName>
    <definedName name="VV">#REF!</definedName>
    <definedName name="wrn.Print._.All." localSheetId="0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localSheetId="0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localSheetId="0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localSheetId="0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localSheetId="0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localSheetId="0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 localSheetId="0">#REF!</definedName>
    <definedName name="XX">#REF!</definedName>
    <definedName name="Z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 localSheetId="0">#REF!</definedName>
    <definedName name="비용Detail">#REF!</definedName>
    <definedName name="소유" localSheetId="0">#REF!</definedName>
    <definedName name="소유">#REF!</definedName>
    <definedName name="인쇄" localSheetId="0">[2]!인쇄</definedName>
    <definedName name="인쇄">[2]!인쇄</definedName>
    <definedName name="평잔_cord" localSheetId="0">#REF!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K12" i="1"/>
  <c r="K11" i="1"/>
  <c r="L10" i="1"/>
  <c r="K10" i="1"/>
</calcChain>
</file>

<file path=xl/sharedStrings.xml><?xml version="1.0" encoding="utf-8"?>
<sst xmlns="http://schemas.openxmlformats.org/spreadsheetml/2006/main" count="87" uniqueCount="58">
  <si>
    <t>국내상장 S&amp;P500 ETF 현황</t>
    <phoneticPr fontId="6" type="noConversion"/>
  </si>
  <si>
    <t>종목명</t>
  </si>
  <si>
    <t>순자산(억원)</t>
    <phoneticPr fontId="6" type="noConversion"/>
  </si>
  <si>
    <t>유동성 
(거래 용이성)</t>
    <phoneticPr fontId="6" type="noConversion"/>
  </si>
  <si>
    <t>설정일</t>
    <phoneticPr fontId="4" type="noConversion"/>
  </si>
  <si>
    <t>비용 상세</t>
    <phoneticPr fontId="4" type="noConversion"/>
  </si>
  <si>
    <t>total 비용
(%)</t>
    <phoneticPr fontId="6" type="noConversion"/>
  </si>
  <si>
    <t>배당</t>
    <phoneticPr fontId="6" type="noConversion"/>
  </si>
  <si>
    <t>비고</t>
    <phoneticPr fontId="6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</si>
  <si>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24/11/13 현재)</t>
    </r>
    <phoneticPr fontId="6" type="noConversion"/>
  </si>
  <si>
    <t>(24/11/13 현재)</t>
    <phoneticPr fontId="4" type="noConversion"/>
  </si>
  <si>
    <t>총보수(%)</t>
    <phoneticPr fontId="4" type="noConversion"/>
  </si>
  <si>
    <t>기타비용(%)</t>
    <phoneticPr fontId="4" type="noConversion"/>
  </si>
  <si>
    <t>매매중개수수료(%)</t>
    <phoneticPr fontId="4" type="noConversion"/>
  </si>
  <si>
    <t>배당율(%)*</t>
    <phoneticPr fontId="6" type="noConversion"/>
  </si>
  <si>
    <t>배당주기</t>
    <phoneticPr fontId="6" type="noConversion"/>
  </si>
  <si>
    <t>1개월</t>
    <phoneticPr fontId="6" type="noConversion"/>
  </si>
  <si>
    <t>3개월</t>
    <phoneticPr fontId="6" type="noConversion"/>
  </si>
  <si>
    <t>6개월</t>
    <phoneticPr fontId="6" type="noConversion"/>
  </si>
  <si>
    <t>12개월</t>
    <phoneticPr fontId="6" type="noConversion"/>
  </si>
  <si>
    <t>TIGER 미국S&amp;P500</t>
    <phoneticPr fontId="6" type="noConversion"/>
  </si>
  <si>
    <t>매우 양호</t>
    <phoneticPr fontId="6" type="noConversion"/>
  </si>
  <si>
    <t>분기배당</t>
    <phoneticPr fontId="6" type="noConversion"/>
  </si>
  <si>
    <t>TIGER 미국S&amp;P500TR(H)</t>
    <phoneticPr fontId="6" type="noConversion"/>
  </si>
  <si>
    <t>보통</t>
    <phoneticPr fontId="6" type="noConversion"/>
  </si>
  <si>
    <t>N.A.</t>
    <phoneticPr fontId="4" type="noConversion"/>
  </si>
  <si>
    <t>배당재투자</t>
    <phoneticPr fontId="4" type="noConversion"/>
  </si>
  <si>
    <t>KODEX 미국S&amp;P500TR</t>
    <phoneticPr fontId="6" type="noConversion"/>
  </si>
  <si>
    <t>매우 양호</t>
    <phoneticPr fontId="4" type="noConversion"/>
  </si>
  <si>
    <t>KODEX 미국S&amp;P500(H)</t>
    <phoneticPr fontId="6" type="noConversion"/>
  </si>
  <si>
    <t>양호</t>
    <phoneticPr fontId="6" type="noConversion"/>
  </si>
  <si>
    <t>분기배당</t>
    <phoneticPr fontId="4" type="noConversion"/>
  </si>
  <si>
    <t>KOSEF 미국S&amp;P500</t>
    <phoneticPr fontId="6" type="noConversion"/>
  </si>
  <si>
    <t>극히 부족</t>
    <phoneticPr fontId="6" type="noConversion"/>
  </si>
  <si>
    <t>KOSEF 미국S&amp;P500(H)</t>
    <phoneticPr fontId="6" type="noConversion"/>
  </si>
  <si>
    <t>부족</t>
    <phoneticPr fontId="6" type="noConversion"/>
  </si>
  <si>
    <t>PLUS 미국S&amp;P500</t>
    <phoneticPr fontId="6" type="noConversion"/>
  </si>
  <si>
    <t>PLUS 미국S&amp;P500(H)</t>
    <phoneticPr fontId="6" type="noConversion"/>
  </si>
  <si>
    <t>RISE 미국S&amp;P500</t>
    <phoneticPr fontId="6" type="noConversion"/>
  </si>
  <si>
    <t>양호</t>
    <phoneticPr fontId="4" type="noConversion"/>
  </si>
  <si>
    <t>RISE 미국S&amp;P500(H)</t>
    <phoneticPr fontId="6" type="noConversion"/>
  </si>
  <si>
    <t>ACE 미국S&amp;P500</t>
    <phoneticPr fontId="6" type="noConversion"/>
  </si>
  <si>
    <t>SOL 미국S&amp;P500</t>
    <phoneticPr fontId="6" type="noConversion"/>
  </si>
  <si>
    <t>월배당</t>
    <phoneticPr fontId="4" type="noConversion"/>
  </si>
  <si>
    <t>HANARO 미국S&amp;P500</t>
    <phoneticPr fontId="6" type="noConversion"/>
  </si>
  <si>
    <t>WON 미국S&amp;P500</t>
    <phoneticPr fontId="6" type="noConversion"/>
  </si>
  <si>
    <t>미지급</t>
    <phoneticPr fontId="4" type="noConversion"/>
  </si>
  <si>
    <t>TIGER 미국S&amp;P500동일가중</t>
    <phoneticPr fontId="4" type="noConversion"/>
  </si>
  <si>
    <t>2024.07.22</t>
    <phoneticPr fontId="4" type="noConversion"/>
  </si>
  <si>
    <t>-</t>
    <phoneticPr fontId="4" type="noConversion"/>
  </si>
  <si>
    <t>SOL 미국S&amp;P500엔화노출(H)</t>
    <phoneticPr fontId="4" type="noConversion"/>
  </si>
  <si>
    <t>2024.11.29</t>
    <phoneticPr fontId="4" type="noConversion"/>
  </si>
  <si>
    <t>RISE 미국S&amp;P500엔화노출(합성 H)</t>
    <phoneticPr fontId="4" type="noConversion"/>
  </si>
  <si>
    <t>보통</t>
    <phoneticPr fontId="4" type="noConversion"/>
  </si>
  <si>
    <t>2025.01.10</t>
    <phoneticPr fontId="4" type="noConversion"/>
  </si>
  <si>
    <t>?</t>
    <phoneticPr fontId="4" type="noConversion"/>
  </si>
  <si>
    <t xml:space="preserve">* 배당율 : 2024년 11월 18일 이전 1년간 총배당금 / 현재가(2024년 11월 18일 현재) </t>
    <phoneticPr fontId="6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</si>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</sst>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</font>
    <font>
      <b/>
      <sz val="13"/>
      <color theme="0"/>
      <name val="맑은 고딕"/>
      <family val="3"/>
      <charset val="129"/>
    </font>
    <font>
      <b/>
      <sz val="13"/>
      <color theme="0"/>
      <name val="맑은 고딕 (본문)"/>
      <family val="3"/>
      <charset val="129"/>
    </font>
    <font>
      <b/>
      <sz val="11"/>
      <color theme="0"/>
      <name val="맑은 고딕"/>
      <family val="2"/>
      <charset val="129"/>
    </font>
    <font>
      <b/>
      <sz val="11"/>
      <color theme="0"/>
      <name val="맑은 고딕"/>
      <family val="2"/>
    </font>
    <font>
      <b/>
      <sz val="13"/>
      <color theme="0"/>
      <name val="맑은 고딕"/>
      <family val="2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</font>
    <font>
      <sz val="12"/>
      <color theme="0"/>
      <name val="맑은 고딕"/>
      <family val="3"/>
      <charset val="129"/>
    </font>
    <font>
      <sz val="12"/>
      <color theme="0"/>
      <name val="맑은 고딕"/>
      <family val="3"/>
      <charset val="129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  <font>
      <sz val="12"/>
      <color theme="1"/>
      <name val="돋움"/>
      <family val="2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9300"/>
      </left>
      <right style="medium">
        <color rgb="FFFF930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thin">
        <color indexed="64"/>
      </top>
      <bottom style="medium">
        <color rgb="FFFF9300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7" fillId="2" borderId="0" xfId="3" applyFont="1" applyFill="1">
      <alignment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7" fillId="0" borderId="0" xfId="3" applyFont="1">
      <alignment vertical="center"/>
    </xf>
    <xf numFmtId="0" fontId="9" fillId="3" borderId="7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9" fillId="3" borderId="10" xfId="4" applyFont="1" applyFill="1" applyBorder="1" applyAlignment="1">
      <alignment horizontal="center" vertical="center" wrapText="1"/>
    </xf>
    <xf numFmtId="0" fontId="9" fillId="3" borderId="7" xfId="4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7" fillId="0" borderId="11" xfId="3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176" fontId="16" fillId="2" borderId="13" xfId="5" applyNumberFormat="1" applyFont="1" applyFill="1" applyBorder="1" applyAlignment="1">
      <alignment horizontal="center" vertical="center" wrapText="1"/>
    </xf>
    <xf numFmtId="0" fontId="16" fillId="2" borderId="14" xfId="4" applyFont="1" applyFill="1" applyBorder="1" applyAlignment="1">
      <alignment horizontal="center" vertical="center" wrapText="1"/>
    </xf>
    <xf numFmtId="14" fontId="16" fillId="2" borderId="15" xfId="4" applyNumberFormat="1" applyFont="1" applyFill="1" applyBorder="1" applyAlignment="1">
      <alignment horizontal="center" vertical="center" wrapText="1"/>
    </xf>
    <xf numFmtId="0" fontId="16" fillId="2" borderId="12" xfId="4" applyFont="1" applyFill="1" applyBorder="1" applyAlignment="1">
      <alignment horizontal="center" vertical="center" wrapText="1"/>
    </xf>
    <xf numFmtId="0" fontId="16" fillId="2" borderId="13" xfId="4" applyFont="1" applyFill="1" applyBorder="1" applyAlignment="1">
      <alignment horizontal="center" vertical="center" wrapText="1"/>
    </xf>
    <xf numFmtId="10" fontId="16" fillId="2" borderId="15" xfId="2" applyNumberFormat="1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/>
    </xf>
    <xf numFmtId="2" fontId="16" fillId="2" borderId="12" xfId="4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176" fontId="16" fillId="4" borderId="13" xfId="5" applyNumberFormat="1" applyFont="1" applyFill="1" applyBorder="1" applyAlignment="1">
      <alignment horizontal="center" vertical="center" wrapText="1"/>
    </xf>
    <xf numFmtId="0" fontId="16" fillId="4" borderId="14" xfId="4" applyFont="1" applyFill="1" applyBorder="1" applyAlignment="1">
      <alignment horizontal="center" vertical="center" wrapText="1"/>
    </xf>
    <xf numFmtId="14" fontId="16" fillId="4" borderId="15" xfId="4" applyNumberFormat="1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center" vertical="center" wrapText="1"/>
    </xf>
    <xf numFmtId="0" fontId="16" fillId="4" borderId="13" xfId="4" applyFont="1" applyFill="1" applyBorder="1" applyAlignment="1">
      <alignment horizontal="center" vertical="center" wrapText="1"/>
    </xf>
    <xf numFmtId="10" fontId="16" fillId="4" borderId="15" xfId="2" applyNumberFormat="1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/>
    </xf>
    <xf numFmtId="176" fontId="16" fillId="0" borderId="13" xfId="5" applyNumberFormat="1" applyFont="1" applyFill="1" applyBorder="1" applyAlignment="1">
      <alignment horizontal="center" vertical="center" wrapText="1"/>
    </xf>
    <xf numFmtId="0" fontId="16" fillId="0" borderId="14" xfId="4" applyFont="1" applyBorder="1" applyAlignment="1">
      <alignment horizontal="center" vertical="center" wrapText="1"/>
    </xf>
    <xf numFmtId="14" fontId="16" fillId="0" borderId="15" xfId="4" applyNumberFormat="1" applyFont="1" applyBorder="1" applyAlignment="1">
      <alignment horizontal="center" vertical="center" wrapText="1"/>
    </xf>
    <xf numFmtId="0" fontId="16" fillId="0" borderId="12" xfId="4" applyFont="1" applyBorder="1" applyAlignment="1">
      <alignment horizontal="center" vertical="center" wrapText="1"/>
    </xf>
    <xf numFmtId="0" fontId="16" fillId="0" borderId="13" xfId="4" applyFont="1" applyBorder="1" applyAlignment="1">
      <alignment horizontal="center" vertical="center" wrapText="1"/>
    </xf>
    <xf numFmtId="10" fontId="16" fillId="0" borderId="15" xfId="2" applyNumberFormat="1" applyFont="1" applyFill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6" fillId="0" borderId="0" xfId="5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14" fontId="16" fillId="0" borderId="0" xfId="4" applyNumberFormat="1" applyFont="1" applyAlignment="1">
      <alignment horizontal="center" vertical="center" wrapText="1"/>
    </xf>
    <xf numFmtId="10" fontId="16" fillId="0" borderId="0" xfId="2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176" fontId="17" fillId="5" borderId="12" xfId="5" applyNumberFormat="1" applyFont="1" applyFill="1" applyBorder="1" applyAlignment="1">
      <alignment horizontal="center" vertical="center" wrapText="1"/>
    </xf>
    <xf numFmtId="0" fontId="17" fillId="5" borderId="12" xfId="4" applyFont="1" applyFill="1" applyBorder="1" applyAlignment="1">
      <alignment horizontal="center" vertical="center" wrapText="1"/>
    </xf>
    <xf numFmtId="14" fontId="17" fillId="5" borderId="12" xfId="4" applyNumberFormat="1" applyFont="1" applyFill="1" applyBorder="1" applyAlignment="1">
      <alignment horizontal="center" vertical="center" wrapText="1"/>
    </xf>
    <xf numFmtId="10" fontId="17" fillId="5" borderId="12" xfId="2" applyNumberFormat="1" applyFont="1" applyFill="1" applyBorder="1" applyAlignment="1">
      <alignment horizontal="center" vertical="center" wrapText="1"/>
    </xf>
    <xf numFmtId="0" fontId="18" fillId="5" borderId="12" xfId="3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176" fontId="16" fillId="6" borderId="12" xfId="5" applyNumberFormat="1" applyFont="1" applyFill="1" applyBorder="1" applyAlignment="1">
      <alignment horizontal="center" vertical="center" wrapText="1"/>
    </xf>
    <xf numFmtId="0" fontId="16" fillId="6" borderId="12" xfId="4" applyFont="1" applyFill="1" applyBorder="1" applyAlignment="1">
      <alignment horizontal="center" vertical="center" wrapText="1"/>
    </xf>
    <xf numFmtId="14" fontId="16" fillId="6" borderId="12" xfId="4" applyNumberFormat="1" applyFont="1" applyFill="1" applyBorder="1" applyAlignment="1">
      <alignment horizontal="center" vertical="center" wrapText="1"/>
    </xf>
    <xf numFmtId="10" fontId="16" fillId="6" borderId="12" xfId="2" applyNumberFormat="1" applyFont="1" applyFill="1" applyBorder="1" applyAlignment="1">
      <alignment horizontal="center" vertical="center" wrapText="1"/>
    </xf>
    <xf numFmtId="0" fontId="3" fillId="6" borderId="12" xfId="3" applyFont="1" applyFill="1" applyBorder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0" fontId="20" fillId="2" borderId="0" xfId="3" applyFont="1" applyFill="1">
      <alignment vertical="center"/>
    </xf>
    <xf numFmtId="0" fontId="21" fillId="2" borderId="0" xfId="3" applyFont="1" applyFill="1">
      <alignment vertical="center"/>
    </xf>
    <xf numFmtId="9" fontId="22" fillId="0" borderId="0" xfId="4" applyNumberFormat="1" applyFont="1">
      <alignment vertical="center"/>
    </xf>
    <xf numFmtId="10" fontId="22" fillId="0" borderId="0" xfId="4" applyNumberFormat="1" applyFont="1">
      <alignment vertical="center"/>
    </xf>
    <xf numFmtId="0" fontId="23" fillId="0" borderId="0" xfId="4" applyFont="1">
      <alignment vertical="center"/>
    </xf>
    <xf numFmtId="41" fontId="3" fillId="0" borderId="0" xfId="1" applyFont="1" applyAlignment="1">
      <alignment horizontal="center" vertical="center"/>
    </xf>
  </cellXfs>
  <cellStyles count="6">
    <cellStyle name="백분율" xfId="2" builtinId="5"/>
    <cellStyle name="쉼표 [0]" xfId="1" builtinId="6"/>
    <cellStyle name="쉼표 [0] 2" xfId="5" xr:uid="{D9032B40-A00F-4A94-82D7-9DA2F94F7BA9}"/>
    <cellStyle name="표준" xfId="0" builtinId="0"/>
    <cellStyle name="표준 2" xfId="4" xr:uid="{D0CF3FA6-311D-4D86-BB98-7B419FEDAA12}"/>
    <cellStyle name="표준 5 2" xfId="3" xr:uid="{4F20FEF9-40FF-45ED-9A75-C6FBB7308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8652;&#47088;&#52824;%20&#49884;&#54512;&#47112;&#51060;&#49496;.xlsx" TargetMode="External"/><Relationship Id="rId1" Type="http://schemas.openxmlformats.org/officeDocument/2006/relationships/externalLinkPath" Target="https://d.docs.live.net/6201ac03d97368e8/&#48652;&#47088;&#52824;%20&#49884;&#54512;&#47112;&#51060;&#494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4032;&#44228;&#48512;%2020240830-1.xlsx" TargetMode="External"/><Relationship Id="rId1" Type="http://schemas.openxmlformats.org/officeDocument/2006/relationships/externalLinkPath" Target="https://d.docs.live.net/6201AC03D97368E8/&#44032;&#44228;&#48512;%2020240830-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과세이연효과 계산"/>
      <sheetName val="연금계좌 필요자산 만들기"/>
      <sheetName val="Sheet1"/>
      <sheetName val="Sheet4"/>
      <sheetName val="Sheet2"/>
      <sheetName val="Sheet3"/>
      <sheetName val="국내상장리츠관련 ETF"/>
      <sheetName val="S&amp;P500 ETF 비교"/>
      <sheetName val="SCHD추종 ETF 비교"/>
      <sheetName val="Sheet10"/>
      <sheetName val="Sheet5"/>
      <sheetName val="..."/>
      <sheetName val="국내 상장 채권형 ETF비교"/>
      <sheetName val="국내상장 커버드콜 ETF 현황"/>
      <sheetName val="국내상장 커버드콜 ETF 현황 (2)"/>
      <sheetName val="인컴형 포트폴리오"/>
      <sheetName val="커버드콜 포트폴리오"/>
      <sheetName val="모델 포트폴리오"/>
      <sheetName val="모델 포트폴리오 (2)"/>
      <sheetName val="주요자산간 상관계수"/>
      <sheetName val="국내상장 성장기술주 ETF 현황"/>
      <sheetName val="국내상장 배당가치주 ETF 현황"/>
      <sheetName val="Sheet15"/>
      <sheetName val="국내상장 AI 테마 ETF 현황"/>
      <sheetName val="국내상장 글로벌 반도체 ETF 현황"/>
      <sheetName val="국내상장 미국지수 ETF 현황"/>
      <sheetName val="S&amp;P500 ETF 비교 (2)"/>
      <sheetName val="국내상장 단일국가 ETF 현황"/>
      <sheetName val="국내상장 주목섹터 ETF 현황"/>
      <sheetName val="신규상장 ETF 현황"/>
      <sheetName val="모델 포트폴리오 (3)"/>
      <sheetName val="채권혼합_비위험 ETF 현황"/>
      <sheetName val="국내상장 커버드콜 ETF 현황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실투자 포트폴리오 20240119"/>
      <sheetName val="연금 및 인컴 설계"/>
      <sheetName val="부채매칭"/>
      <sheetName val="포트폴리오전략"/>
      <sheetName val="인컴포트폴리오"/>
      <sheetName val="더퍼블릭"/>
      <sheetName val="국내상장리츠관련 ETF"/>
      <sheetName val="국내리츠ETF 구성종목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2021년 예산 (3)"/>
      <sheetName val="BS as of 211231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6198-CFA0-43FF-A625-FB68C5B813C7}">
  <dimension ref="B2:AA41"/>
  <sheetViews>
    <sheetView tabSelected="1" topLeftCell="C1" zoomScale="90" zoomScaleNormal="90" workbookViewId="0">
      <selection activeCell="D11" sqref="D11"/>
    </sheetView>
  </sheetViews>
  <sheetFormatPr defaultColWidth="8.875" defaultRowHeight="17.25"/>
  <cols>
    <col min="1" max="3" width="8.875" style="1"/>
    <col min="4" max="4" width="41.375" style="2" customWidth="1"/>
    <col min="5" max="5" width="19.5" style="1" customWidth="1"/>
    <col min="6" max="9" width="19" style="1" customWidth="1"/>
    <col min="10" max="10" width="21.625" style="1" customWidth="1"/>
    <col min="11" max="11" width="13.375" style="1" customWidth="1"/>
    <col min="12" max="13" width="16" style="1" customWidth="1"/>
    <col min="14" max="14" width="83.125" style="1" hidden="1" customWidth="1"/>
    <col min="15" max="15" width="6.625" style="1" bestFit="1" customWidth="1"/>
    <col min="16" max="17" width="7.125" style="1" bestFit="1" customWidth="1"/>
    <col min="18" max="18" width="7.875" style="1" bestFit="1" customWidth="1"/>
    <col min="19" max="16384" width="8.875" style="1"/>
  </cols>
  <sheetData>
    <row r="2" spans="2:27" ht="9" customHeight="1"/>
    <row r="4" spans="2:27"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7" ht="39">
      <c r="B5" s="3"/>
      <c r="C5" s="3"/>
      <c r="D5" s="5" t="s"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</row>
    <row r="6" spans="2:27">
      <c r="B6" s="3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7" ht="18" thickBot="1">
      <c r="B7" s="3"/>
      <c r="C7" s="3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7" s="15" customFormat="1" ht="34.5" customHeight="1" thickBot="1">
      <c r="B8" s="6"/>
      <c r="C8" s="6"/>
      <c r="D8" s="7" t="s">
        <v>1</v>
      </c>
      <c r="E8" s="8" t="s">
        <v>2</v>
      </c>
      <c r="F8" s="9" t="s">
        <v>3</v>
      </c>
      <c r="G8" s="10" t="s">
        <v>4</v>
      </c>
      <c r="H8" s="11" t="s">
        <v>5</v>
      </c>
      <c r="I8" s="12"/>
      <c r="J8" s="12"/>
      <c r="K8" s="9" t="s">
        <v>6</v>
      </c>
      <c r="L8" s="13" t="s">
        <v>7</v>
      </c>
      <c r="M8" s="14"/>
      <c r="N8" s="7" t="s">
        <v>8</v>
      </c>
      <c r="O8" s="7" t="s">
        <v>9</v>
      </c>
      <c r="P8" s="7"/>
      <c r="Q8" s="7"/>
      <c r="R8" s="7"/>
      <c r="S8" s="6"/>
    </row>
    <row r="9" spans="2:27" s="15" customFormat="1" ht="34.5" customHeight="1" thickBot="1">
      <c r="B9" s="6"/>
      <c r="C9" s="6"/>
      <c r="D9" s="16"/>
      <c r="E9" s="17" t="s">
        <v>10</v>
      </c>
      <c r="F9" s="18"/>
      <c r="G9" s="19"/>
      <c r="H9" s="20" t="s">
        <v>11</v>
      </c>
      <c r="I9" s="20" t="s">
        <v>12</v>
      </c>
      <c r="J9" s="21" t="s">
        <v>13</v>
      </c>
      <c r="K9" s="18"/>
      <c r="L9" s="22" t="s">
        <v>14</v>
      </c>
      <c r="M9" s="23" t="s">
        <v>15</v>
      </c>
      <c r="N9" s="16"/>
      <c r="O9" s="24" t="s">
        <v>16</v>
      </c>
      <c r="P9" s="24" t="s">
        <v>17</v>
      </c>
      <c r="Q9" s="24" t="s">
        <v>18</v>
      </c>
      <c r="R9" s="24" t="s">
        <v>19</v>
      </c>
      <c r="S9" s="6"/>
      <c r="AA9" s="25"/>
    </row>
    <row r="10" spans="2:27" ht="45" customHeight="1">
      <c r="B10" s="3"/>
      <c r="C10" s="3"/>
      <c r="D10" s="26" t="s">
        <v>20</v>
      </c>
      <c r="E10" s="27">
        <v>54060</v>
      </c>
      <c r="F10" s="28" t="s">
        <v>21</v>
      </c>
      <c r="G10" s="29">
        <v>44049</v>
      </c>
      <c r="H10" s="30">
        <v>7.0000000000000007E-2</v>
      </c>
      <c r="I10" s="30">
        <v>7.0000000000000007E-2</v>
      </c>
      <c r="J10" s="31">
        <v>3.7400000000000003E-2</v>
      </c>
      <c r="K10" s="28">
        <f>SUM(H10:J10)</f>
        <v>0.1774</v>
      </c>
      <c r="L10" s="32">
        <f>253/20430</f>
        <v>1.2383749388154675E-2</v>
      </c>
      <c r="M10" s="33" t="s">
        <v>22</v>
      </c>
      <c r="N10" s="30"/>
      <c r="O10" s="30">
        <v>7.98</v>
      </c>
      <c r="P10" s="30">
        <v>15.01</v>
      </c>
      <c r="Q10" s="34">
        <v>18.46</v>
      </c>
      <c r="R10" s="30">
        <v>48.35</v>
      </c>
      <c r="S10" s="3"/>
    </row>
    <row r="11" spans="2:27" ht="45" customHeight="1">
      <c r="B11" s="3"/>
      <c r="C11" s="3"/>
      <c r="D11" s="35" t="s">
        <v>23</v>
      </c>
      <c r="E11" s="36">
        <v>2975</v>
      </c>
      <c r="F11" s="37" t="s">
        <v>24</v>
      </c>
      <c r="G11" s="38">
        <v>44888</v>
      </c>
      <c r="H11" s="39">
        <v>7.0000000000000007E-2</v>
      </c>
      <c r="I11" s="39">
        <v>0.13</v>
      </c>
      <c r="J11" s="40">
        <v>5.0700000000000002E-2</v>
      </c>
      <c r="K11" s="37">
        <f t="shared" ref="K11:K23" si="0">SUM(H11:J11)</f>
        <v>0.25070000000000003</v>
      </c>
      <c r="L11" s="41" t="s">
        <v>25</v>
      </c>
      <c r="M11" s="42" t="s">
        <v>26</v>
      </c>
      <c r="N11" s="39"/>
      <c r="O11" s="39">
        <v>3.73</v>
      </c>
      <c r="P11" s="39">
        <v>11.8</v>
      </c>
      <c r="Q11" s="39">
        <v>14.33</v>
      </c>
      <c r="R11" s="39">
        <v>36.47</v>
      </c>
      <c r="S11" s="3"/>
    </row>
    <row r="12" spans="2:27" ht="45" customHeight="1">
      <c r="B12" s="3"/>
      <c r="C12" s="3"/>
      <c r="D12" s="26" t="s">
        <v>27</v>
      </c>
      <c r="E12" s="27">
        <v>19804</v>
      </c>
      <c r="F12" s="28" t="s">
        <v>28</v>
      </c>
      <c r="G12" s="29">
        <v>44293</v>
      </c>
      <c r="H12" s="30">
        <v>0.01</v>
      </c>
      <c r="I12" s="30">
        <v>0.08</v>
      </c>
      <c r="J12" s="31">
        <v>9.2999999999999999E-2</v>
      </c>
      <c r="K12" s="28">
        <f t="shared" si="0"/>
        <v>0.183</v>
      </c>
      <c r="L12" s="32" t="s">
        <v>25</v>
      </c>
      <c r="M12" s="33" t="s">
        <v>26</v>
      </c>
      <c r="N12" s="30"/>
      <c r="O12" s="30">
        <v>8.0399999999999991</v>
      </c>
      <c r="P12" s="30">
        <v>15.16</v>
      </c>
      <c r="Q12" s="30">
        <v>18.5</v>
      </c>
      <c r="R12" s="30">
        <v>48.55</v>
      </c>
      <c r="S12" s="3"/>
    </row>
    <row r="13" spans="2:27" ht="45" customHeight="1">
      <c r="B13" s="3"/>
      <c r="C13" s="3"/>
      <c r="D13" s="35" t="s">
        <v>29</v>
      </c>
      <c r="E13" s="36">
        <v>3845</v>
      </c>
      <c r="F13" s="37" t="s">
        <v>30</v>
      </c>
      <c r="G13" s="38">
        <v>44895</v>
      </c>
      <c r="H13" s="39">
        <v>0.01</v>
      </c>
      <c r="I13" s="39">
        <v>0.13</v>
      </c>
      <c r="J13" s="40">
        <v>9.0200000000000002E-2</v>
      </c>
      <c r="K13" s="37">
        <f t="shared" si="0"/>
        <v>0.23020000000000002</v>
      </c>
      <c r="L13" s="41">
        <f>140/13690</f>
        <v>1.0226442658875092E-2</v>
      </c>
      <c r="M13" s="42" t="s">
        <v>31</v>
      </c>
      <c r="N13" s="39"/>
      <c r="O13" s="39">
        <v>3.63</v>
      </c>
      <c r="P13" s="39">
        <v>11.83</v>
      </c>
      <c r="Q13" s="39">
        <v>14.05</v>
      </c>
      <c r="R13" s="39">
        <v>36.28</v>
      </c>
      <c r="S13" s="3"/>
    </row>
    <row r="14" spans="2:27" ht="45" customHeight="1">
      <c r="B14" s="3"/>
      <c r="C14" s="3"/>
      <c r="D14" s="26" t="s">
        <v>32</v>
      </c>
      <c r="E14" s="27">
        <v>820</v>
      </c>
      <c r="F14" s="28" t="s">
        <v>33</v>
      </c>
      <c r="G14" s="29">
        <v>44911</v>
      </c>
      <c r="H14" s="30">
        <v>0.02</v>
      </c>
      <c r="I14" s="30">
        <v>0.13</v>
      </c>
      <c r="J14" s="31">
        <v>0.21299999999999999</v>
      </c>
      <c r="K14" s="28">
        <f t="shared" si="0"/>
        <v>0.36299999999999999</v>
      </c>
      <c r="L14" s="32">
        <f>100/16440</f>
        <v>6.082725060827251E-3</v>
      </c>
      <c r="M14" s="33" t="s">
        <v>31</v>
      </c>
      <c r="N14" s="30"/>
      <c r="O14" s="30">
        <v>8.01</v>
      </c>
      <c r="P14" s="30">
        <v>15.28</v>
      </c>
      <c r="Q14" s="30">
        <v>18.43</v>
      </c>
      <c r="R14" s="30">
        <v>48.08</v>
      </c>
      <c r="S14" s="3"/>
    </row>
    <row r="15" spans="2:27" ht="45" customHeight="1">
      <c r="B15" s="3"/>
      <c r="C15" s="3"/>
      <c r="D15" s="35" t="s">
        <v>34</v>
      </c>
      <c r="E15" s="36">
        <v>152</v>
      </c>
      <c r="F15" s="37" t="s">
        <v>35</v>
      </c>
      <c r="G15" s="38">
        <v>44911</v>
      </c>
      <c r="H15" s="39">
        <v>0.04</v>
      </c>
      <c r="I15" s="39">
        <v>0.31</v>
      </c>
      <c r="J15" s="40">
        <v>0.14130000000000001</v>
      </c>
      <c r="K15" s="37">
        <f t="shared" si="0"/>
        <v>0.49129999999999996</v>
      </c>
      <c r="L15" s="41">
        <f>25/14955</f>
        <v>1.671681711802073E-3</v>
      </c>
      <c r="M15" s="42" t="s">
        <v>31</v>
      </c>
      <c r="N15" s="39"/>
      <c r="O15" s="39">
        <v>3.89</v>
      </c>
      <c r="P15" s="39">
        <v>11.87</v>
      </c>
      <c r="Q15" s="39">
        <v>14.22</v>
      </c>
      <c r="R15" s="39">
        <v>36.58</v>
      </c>
      <c r="S15" s="3"/>
    </row>
    <row r="16" spans="2:27" ht="45" customHeight="1">
      <c r="B16" s="3"/>
      <c r="C16" s="3"/>
      <c r="D16" s="26" t="s">
        <v>36</v>
      </c>
      <c r="E16" s="43">
        <v>186</v>
      </c>
      <c r="F16" s="44" t="s">
        <v>33</v>
      </c>
      <c r="G16" s="45">
        <v>44708</v>
      </c>
      <c r="H16" s="46">
        <v>7.0000000000000007E-2</v>
      </c>
      <c r="I16" s="46">
        <v>0.32</v>
      </c>
      <c r="J16" s="47">
        <v>0.2127</v>
      </c>
      <c r="K16" s="44">
        <f t="shared" si="0"/>
        <v>0.60270000000000001</v>
      </c>
      <c r="L16" s="48">
        <f>175/15205</f>
        <v>1.1509371917132522E-2</v>
      </c>
      <c r="M16" s="49" t="s">
        <v>31</v>
      </c>
      <c r="N16" s="46"/>
      <c r="O16" s="46">
        <v>7.54</v>
      </c>
      <c r="P16" s="46">
        <v>14.64</v>
      </c>
      <c r="Q16" s="46">
        <v>18.16</v>
      </c>
      <c r="R16" s="46">
        <v>47.38</v>
      </c>
      <c r="S16" s="3"/>
    </row>
    <row r="17" spans="2:19" ht="45" customHeight="1">
      <c r="B17" s="3"/>
      <c r="C17" s="3"/>
      <c r="D17" s="35" t="s">
        <v>37</v>
      </c>
      <c r="E17" s="36">
        <v>656</v>
      </c>
      <c r="F17" s="37" t="s">
        <v>33</v>
      </c>
      <c r="G17" s="38">
        <v>42866</v>
      </c>
      <c r="H17" s="39">
        <v>0.3</v>
      </c>
      <c r="I17" s="39">
        <v>0.11</v>
      </c>
      <c r="J17" s="40">
        <v>0.10920000000000001</v>
      </c>
      <c r="K17" s="37">
        <f t="shared" si="0"/>
        <v>0.51919999999999999</v>
      </c>
      <c r="L17" s="41">
        <f>100/23845</f>
        <v>4.1937513105472848E-3</v>
      </c>
      <c r="M17" s="42" t="s">
        <v>31</v>
      </c>
      <c r="N17" s="39"/>
      <c r="O17" s="39">
        <v>3.78</v>
      </c>
      <c r="P17" s="39">
        <v>11.69</v>
      </c>
      <c r="Q17" s="39">
        <v>14.21</v>
      </c>
      <c r="R17" s="39">
        <v>36.72</v>
      </c>
      <c r="S17" s="3"/>
    </row>
    <row r="18" spans="2:19" ht="45" customHeight="1">
      <c r="B18" s="3"/>
      <c r="C18" s="3"/>
      <c r="D18" s="26" t="s">
        <v>38</v>
      </c>
      <c r="E18" s="43">
        <v>6008</v>
      </c>
      <c r="F18" s="44" t="s">
        <v>39</v>
      </c>
      <c r="G18" s="45">
        <v>44293</v>
      </c>
      <c r="H18" s="46">
        <v>0.01</v>
      </c>
      <c r="I18" s="46">
        <v>0.09</v>
      </c>
      <c r="J18" s="47">
        <v>4.8399999999999999E-2</v>
      </c>
      <c r="K18" s="44">
        <f t="shared" si="0"/>
        <v>0.14839999999999998</v>
      </c>
      <c r="L18" s="48">
        <f>195/17885</f>
        <v>1.0902991333519709E-2</v>
      </c>
      <c r="M18" s="49" t="s">
        <v>31</v>
      </c>
      <c r="N18" s="46"/>
      <c r="O18" s="46">
        <v>7.95</v>
      </c>
      <c r="P18" s="46">
        <v>15.12</v>
      </c>
      <c r="Q18" s="46">
        <v>18.54</v>
      </c>
      <c r="R18" s="46">
        <v>48.54</v>
      </c>
      <c r="S18" s="3"/>
    </row>
    <row r="19" spans="2:19" ht="45" customHeight="1">
      <c r="B19" s="3"/>
      <c r="C19" s="3"/>
      <c r="D19" s="35" t="s">
        <v>40</v>
      </c>
      <c r="E19" s="36">
        <v>514</v>
      </c>
      <c r="F19" s="37" t="s">
        <v>35</v>
      </c>
      <c r="G19" s="38">
        <v>45002</v>
      </c>
      <c r="H19" s="39">
        <v>0.01</v>
      </c>
      <c r="I19" s="39">
        <v>0.2</v>
      </c>
      <c r="J19" s="40">
        <v>6.8000000000000005E-2</v>
      </c>
      <c r="K19" s="37">
        <f t="shared" si="0"/>
        <v>0.27800000000000002</v>
      </c>
      <c r="L19" s="41">
        <f>61/14430</f>
        <v>4.227304227304227E-3</v>
      </c>
      <c r="M19" s="42" t="s">
        <v>31</v>
      </c>
      <c r="N19" s="39"/>
      <c r="O19" s="39">
        <v>3.7</v>
      </c>
      <c r="P19" s="39">
        <v>11.76</v>
      </c>
      <c r="Q19" s="39">
        <v>14.03</v>
      </c>
      <c r="R19" s="39">
        <v>35.92</v>
      </c>
      <c r="S19" s="3"/>
    </row>
    <row r="20" spans="2:19" ht="45" customHeight="1">
      <c r="B20" s="3"/>
      <c r="C20" s="3"/>
      <c r="D20" s="26" t="s">
        <v>41</v>
      </c>
      <c r="E20" s="43">
        <v>14215</v>
      </c>
      <c r="F20" s="44" t="s">
        <v>30</v>
      </c>
      <c r="G20" s="45">
        <v>44047</v>
      </c>
      <c r="H20" s="46">
        <v>7.0000000000000007E-2</v>
      </c>
      <c r="I20" s="46">
        <v>7.0000000000000007E-2</v>
      </c>
      <c r="J20" s="47">
        <v>3.0099999999999998E-2</v>
      </c>
      <c r="K20" s="44">
        <f t="shared" si="0"/>
        <v>0.1701</v>
      </c>
      <c r="L20" s="48">
        <f>245/20655</f>
        <v>1.186153473735173E-2</v>
      </c>
      <c r="M20" s="49" t="s">
        <v>31</v>
      </c>
      <c r="N20" s="46"/>
      <c r="O20" s="46">
        <v>7.94</v>
      </c>
      <c r="P20" s="46">
        <v>15.11</v>
      </c>
      <c r="Q20" s="46">
        <v>18.45</v>
      </c>
      <c r="R20" s="46">
        <v>48.31</v>
      </c>
      <c r="S20" s="3"/>
    </row>
    <row r="21" spans="2:19" ht="45" customHeight="1">
      <c r="B21" s="3"/>
      <c r="C21" s="3"/>
      <c r="D21" s="26" t="s">
        <v>42</v>
      </c>
      <c r="E21" s="43">
        <v>1147</v>
      </c>
      <c r="F21" s="44" t="s">
        <v>35</v>
      </c>
      <c r="G21" s="45">
        <v>44729</v>
      </c>
      <c r="H21" s="46">
        <v>0.05</v>
      </c>
      <c r="I21" s="46">
        <v>0.08</v>
      </c>
      <c r="J21" s="47">
        <v>7.9699999999999993E-2</v>
      </c>
      <c r="K21" s="44">
        <f t="shared" si="0"/>
        <v>0.2097</v>
      </c>
      <c r="L21" s="48">
        <f>170/17065</f>
        <v>9.961910342806914E-3</v>
      </c>
      <c r="M21" s="49" t="s">
        <v>43</v>
      </c>
      <c r="N21" s="46"/>
      <c r="O21" s="46">
        <v>7.83</v>
      </c>
      <c r="P21" s="46">
        <v>14.83</v>
      </c>
      <c r="Q21" s="46">
        <v>18.350000000000001</v>
      </c>
      <c r="R21" s="46">
        <v>48.22</v>
      </c>
      <c r="S21" s="3"/>
    </row>
    <row r="22" spans="2:19" ht="45" customHeight="1">
      <c r="B22" s="3"/>
      <c r="C22" s="3"/>
      <c r="D22" s="26" t="s">
        <v>44</v>
      </c>
      <c r="E22" s="43">
        <v>94</v>
      </c>
      <c r="F22" s="44" t="s">
        <v>33</v>
      </c>
      <c r="G22" s="45">
        <v>44719</v>
      </c>
      <c r="H22" s="46">
        <v>4.4999999999999998E-2</v>
      </c>
      <c r="I22" s="46">
        <v>0.77</v>
      </c>
      <c r="J22" s="47">
        <v>1.2999999999999999E-2</v>
      </c>
      <c r="K22" s="44">
        <f t="shared" si="0"/>
        <v>0.82800000000000007</v>
      </c>
      <c r="L22" s="48">
        <f>101/15350</f>
        <v>6.579804560260586E-3</v>
      </c>
      <c r="M22" s="49" t="s">
        <v>43</v>
      </c>
      <c r="N22" s="46"/>
      <c r="O22" s="46">
        <v>8.4700000000000006</v>
      </c>
      <c r="P22" s="46">
        <v>14.95</v>
      </c>
      <c r="Q22" s="46">
        <v>19.91</v>
      </c>
      <c r="R22" s="46">
        <v>47.05</v>
      </c>
      <c r="S22" s="3"/>
    </row>
    <row r="23" spans="2:19" ht="45" customHeight="1" thickBot="1">
      <c r="B23" s="3"/>
      <c r="C23" s="3"/>
      <c r="D23" s="26" t="s">
        <v>45</v>
      </c>
      <c r="E23" s="43">
        <v>267</v>
      </c>
      <c r="F23" s="50" t="s">
        <v>33</v>
      </c>
      <c r="G23" s="45">
        <v>44834</v>
      </c>
      <c r="H23" s="46">
        <v>0.05</v>
      </c>
      <c r="I23" s="46">
        <v>0.14000000000000001</v>
      </c>
      <c r="J23" s="47">
        <v>9.7100000000000006E-2</v>
      </c>
      <c r="K23" s="50">
        <f t="shared" si="0"/>
        <v>0.28710000000000002</v>
      </c>
      <c r="L23" s="48" t="s">
        <v>46</v>
      </c>
      <c r="M23" s="49" t="s">
        <v>31</v>
      </c>
      <c r="N23" s="46"/>
      <c r="O23" s="46">
        <v>7.74</v>
      </c>
      <c r="P23" s="46">
        <v>14.58</v>
      </c>
      <c r="Q23" s="46">
        <v>17.87</v>
      </c>
      <c r="R23" s="46">
        <v>47</v>
      </c>
      <c r="S23" s="3"/>
    </row>
    <row r="24" spans="2:19" s="1" customFormat="1" ht="12.75" customHeight="1">
      <c r="B24" s="3"/>
      <c r="C24" s="3"/>
      <c r="D24" s="51"/>
      <c r="E24" s="52"/>
      <c r="F24" s="53"/>
      <c r="G24" s="54"/>
      <c r="H24" s="53"/>
      <c r="I24" s="53"/>
      <c r="J24" s="53"/>
      <c r="K24" s="53"/>
      <c r="L24" s="55"/>
      <c r="M24" s="2"/>
      <c r="N24" s="53"/>
      <c r="O24" s="53"/>
      <c r="P24" s="53"/>
      <c r="Q24" s="53"/>
      <c r="R24" s="53"/>
      <c r="S24" s="3"/>
    </row>
    <row r="25" spans="2:19" ht="45" customHeight="1">
      <c r="B25" s="3"/>
      <c r="C25" s="3"/>
      <c r="D25" s="56" t="s">
        <v>47</v>
      </c>
      <c r="E25" s="57">
        <v>1878</v>
      </c>
      <c r="F25" s="58" t="s">
        <v>39</v>
      </c>
      <c r="G25" s="59" t="s">
        <v>48</v>
      </c>
      <c r="H25" s="58">
        <v>0.2</v>
      </c>
      <c r="I25" s="58">
        <v>7.0000000000000007E-2</v>
      </c>
      <c r="J25" s="58">
        <v>0.1452</v>
      </c>
      <c r="K25" s="58">
        <f>SUM(H25:J25)</f>
        <v>0.41520000000000001</v>
      </c>
      <c r="L25" s="60">
        <v>1.24E-2</v>
      </c>
      <c r="M25" s="61" t="s">
        <v>31</v>
      </c>
      <c r="N25" s="58"/>
      <c r="O25" s="58">
        <v>0.36</v>
      </c>
      <c r="P25" s="58">
        <v>3.82</v>
      </c>
      <c r="Q25" s="58">
        <v>16.16</v>
      </c>
      <c r="R25" s="58" t="s">
        <v>49</v>
      </c>
      <c r="S25" s="3"/>
    </row>
    <row r="26" spans="2:19" ht="45" customHeight="1">
      <c r="B26" s="3"/>
      <c r="C26" s="3"/>
      <c r="D26" s="62" t="s">
        <v>50</v>
      </c>
      <c r="E26" s="63">
        <v>102</v>
      </c>
      <c r="F26" s="64" t="s">
        <v>39</v>
      </c>
      <c r="G26" s="65" t="s">
        <v>51</v>
      </c>
      <c r="H26" s="64">
        <v>0.15</v>
      </c>
      <c r="I26" s="64">
        <v>0.32</v>
      </c>
      <c r="J26" s="64">
        <v>7.9100000000000004E-2</v>
      </c>
      <c r="K26" s="64">
        <f>SUM(H26:J26)</f>
        <v>0.54909999999999992</v>
      </c>
      <c r="L26" s="66">
        <v>1.18E-2</v>
      </c>
      <c r="M26" s="67" t="s">
        <v>43</v>
      </c>
      <c r="N26" s="64"/>
      <c r="O26" s="64">
        <v>4.3499999999999996</v>
      </c>
      <c r="P26" s="64" t="s">
        <v>49</v>
      </c>
      <c r="Q26" s="64" t="s">
        <v>49</v>
      </c>
      <c r="R26" s="64" t="s">
        <v>49</v>
      </c>
      <c r="S26" s="3"/>
    </row>
    <row r="27" spans="2:19" ht="45" customHeight="1">
      <c r="B27" s="3"/>
      <c r="C27" s="3"/>
      <c r="D27" s="62" t="s">
        <v>52</v>
      </c>
      <c r="E27" s="63">
        <v>106</v>
      </c>
      <c r="F27" s="64" t="s">
        <v>53</v>
      </c>
      <c r="G27" s="65" t="s">
        <v>54</v>
      </c>
      <c r="H27" s="64">
        <v>0.1</v>
      </c>
      <c r="I27" s="64">
        <v>0.02</v>
      </c>
      <c r="J27" s="64">
        <v>0</v>
      </c>
      <c r="K27" s="64">
        <f>SUM(H27:J27)</f>
        <v>0.12000000000000001</v>
      </c>
      <c r="L27" s="66" t="s">
        <v>55</v>
      </c>
      <c r="M27" s="67" t="s">
        <v>31</v>
      </c>
      <c r="N27" s="64"/>
      <c r="O27" s="64">
        <v>4.0199999999999996</v>
      </c>
      <c r="P27" s="64" t="s">
        <v>49</v>
      </c>
      <c r="Q27" s="64" t="s">
        <v>49</v>
      </c>
      <c r="R27" s="64" t="s">
        <v>49</v>
      </c>
      <c r="S27" s="3"/>
    </row>
    <row r="28" spans="2:19">
      <c r="B28" s="3"/>
      <c r="C28" s="3"/>
      <c r="D28" s="6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>
      <c r="B29" s="3"/>
      <c r="C29" s="3"/>
      <c r="D29" s="69" t="s">
        <v>56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>
      <c r="B30" s="3"/>
      <c r="C30" s="3"/>
      <c r="D30" s="70" t="s">
        <v>57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>
      <c r="B31" s="3"/>
      <c r="C31" s="3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>
      <c r="B32" s="3"/>
      <c r="C32" s="3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2:19">
      <c r="B33" s="3"/>
      <c r="C33" s="3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2:19">
      <c r="B34" s="3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19">
      <c r="B35" s="3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7" spans="2:19">
      <c r="D37" s="71"/>
      <c r="E37" s="72"/>
      <c r="F37" s="73"/>
      <c r="G37" s="73"/>
      <c r="H37" s="73"/>
      <c r="I37" s="73"/>
      <c r="J37" s="73"/>
      <c r="K37" s="73"/>
    </row>
    <row r="41" spans="2:19">
      <c r="D41" s="74"/>
    </row>
  </sheetData>
  <mergeCells count="9">
    <mergeCell ref="D5:S5"/>
    <mergeCell ref="D8:D9"/>
    <mergeCell ref="F8:F9"/>
    <mergeCell ref="G8:G9"/>
    <mergeCell ref="H8:J8"/>
    <mergeCell ref="K8:K9"/>
    <mergeCell ref="L8:M8"/>
    <mergeCell ref="N8:N9"/>
    <mergeCell ref="O8:R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S&amp;P500 ETF 비교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2025-02-20T01:14:16Z</dcterms:created>
  <dcterms:modified xsi:type="dcterms:W3CDTF">2025-02-20T01:15:27Z</dcterms:modified>
</cp:coreProperties>
</file>