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nwanpark/Desktop/"/>
    </mc:Choice>
  </mc:AlternateContent>
  <xr:revisionPtr revIDLastSave="0" documentId="8_{FAC5DD53-DD49-E547-BA63-6ADA28BE862B}" xr6:coauthVersionLast="47" xr6:coauthVersionMax="47" xr10:uidLastSave="{00000000-0000-0000-0000-000000000000}"/>
  <bookViews>
    <workbookView xWindow="33600" yWindow="-600" windowWidth="38400" windowHeight="21600" xr2:uid="{F41D6804-C37C-364E-A232-5B061E2C81AA}"/>
  </bookViews>
  <sheets>
    <sheet name="SCHD추종 ETF 비교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93" localSheetId="0">[1]PCC!#REF!</definedName>
    <definedName name="__93">[1]PCC!#REF!</definedName>
    <definedName name="_93" localSheetId="0">[1]PCC!#REF!</definedName>
    <definedName name="_93">[1]PCC!#REF!</definedName>
    <definedName name="_DDB4" localSheetId="0">[2]Ky!#REF!</definedName>
    <definedName name="_DDB4">[2]Ky!#REF!</definedName>
    <definedName name="_DDB6" localSheetId="0">[2]Ky!#REF!</definedName>
    <definedName name="_DDB6">[2]Ky!#REF!</definedName>
    <definedName name="_DDB7" localSheetId="0">[2]Ky!#REF!</definedName>
    <definedName name="_DDB7">[2]Ky!#REF!</definedName>
    <definedName name="_Key1" localSheetId="0" hidden="1">#REF!</definedName>
    <definedName name="_Key1" hidden="1">#REF!</definedName>
    <definedName name="_mjy2" localSheetId="0">[4]!Print_A4</definedName>
    <definedName name="_mjy2">[4]!Print_A4</definedName>
    <definedName name="_Order1" hidden="1">255</definedName>
    <definedName name="_SLM15" localSheetId="0">[2]Ky!#REF!</definedName>
    <definedName name="_SLM15">[2]Ky!#REF!</definedName>
    <definedName name="_SLM25" localSheetId="0">[2]Ky!#REF!</definedName>
    <definedName name="_SLM25">[2]Ky!#REF!</definedName>
    <definedName name="_SLM30" localSheetId="0">[2]Ky!#REF!</definedName>
    <definedName name="_SLM30">[2]Ky!#REF!</definedName>
    <definedName name="_Sort" localSheetId="0" hidden="1">#REF!</definedName>
    <definedName name="_Sort" hidden="1">#REF!</definedName>
    <definedName name="°ü¼¼Á¶Á¤BBLS" localSheetId="0">#REF!</definedName>
    <definedName name="°ü¼¼Á¶Á¤BBLS">#REF!</definedName>
    <definedName name="±â±Ý" localSheetId="0">#REF!</definedName>
    <definedName name="±â±Ý">#REF!</definedName>
    <definedName name="비용Detail" localSheetId="0">#REF!</definedName>
    <definedName name="비용Detail">#REF!</definedName>
    <definedName name="소유" localSheetId="0">#REF!</definedName>
    <definedName name="소유">#REF!</definedName>
    <definedName name="인쇄" localSheetId="0">[2]!인쇄</definedName>
    <definedName name="인쇄">[2]!인쇄</definedName>
    <definedName name="평잔_cord" localSheetId="0">#REF!</definedName>
    <definedName name="평잔_cord">#REF!</definedName>
    <definedName name="a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 localSheetId="0">#REF!</definedName>
    <definedName name="Á¶Á¤BBLS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ABB" localSheetId="0">#REF!</definedName>
    <definedName name="AABB">#REF!</definedName>
    <definedName name="abc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 localSheetId="0">#REF!</definedName>
    <definedName name="Åë°üÀÏ">#REF!</definedName>
    <definedName name="application" localSheetId="0">#REF!</definedName>
    <definedName name="application">#REF!</definedName>
    <definedName name="ARO" localSheetId="0">#REF!</definedName>
    <definedName name="ARO">#REF!</definedName>
    <definedName name="B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 localSheetId="0">[5]!Macro1</definedName>
    <definedName name="bb">[5]!Macro1</definedName>
    <definedName name="BC0.5" localSheetId="0">#REF!</definedName>
    <definedName name="BC0.5">#REF!</definedName>
    <definedName name="bsc_db" localSheetId="0">#REF!</definedName>
    <definedName name="bsc_db">#REF!</definedName>
    <definedName name="BU" localSheetId="0">#REF!</definedName>
    <definedName name="BU">#REF!</definedName>
    <definedName name="CASH" localSheetId="0">#REF!</definedName>
    <definedName name="CASH">#REF!</definedName>
    <definedName name="CNF" localSheetId="0">#REF!</definedName>
    <definedName name="CNF">#REF!</definedName>
    <definedName name="CON" localSheetId="0">#REF!</definedName>
    <definedName name="CON">#REF!</definedName>
    <definedName name="CONB" localSheetId="0">#REF!</definedName>
    <definedName name="CONB">#REF!</definedName>
    <definedName name="conn" localSheetId="0">#REF!</definedName>
    <definedName name="conn">#REF!</definedName>
    <definedName name="Consol_Range" localSheetId="0">#REF!</definedName>
    <definedName name="Consol_Range">#REF!</definedName>
    <definedName name="Cord" localSheetId="0">#REF!</definedName>
    <definedName name="Cord">#REF!</definedName>
    <definedName name="CurrentYr" localSheetId="0">[6]PCC!#REF!</definedName>
    <definedName name="CurrentYr">[6]PCC!#REF!</definedName>
    <definedName name="cVb" localSheetId="0">[2]Ky!#REF!</definedName>
    <definedName name="cVb">[2]Ky!#REF!</definedName>
    <definedName name="D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 localSheetId="0">#REF!</definedName>
    <definedName name="_xlnm.Database">#REF!</definedName>
    <definedName name="DATE" localSheetId="0">#REF!</definedName>
    <definedName name="DATE">#REF!</definedName>
    <definedName name="dbaaa" localSheetId="0">#REF!</definedName>
    <definedName name="dbaaa">#REF!</definedName>
    <definedName name="ddbb6" localSheetId="0">[2]Ky!#REF!</definedName>
    <definedName name="ddbb6">[2]Ky!#REF!</definedName>
    <definedName name="dddd1" localSheetId="0">[2]Ky!#REF!</definedName>
    <definedName name="dddd1">[2]Ky!#REF!</definedName>
    <definedName name="Decimal_range" localSheetId="0">#REF!</definedName>
    <definedName name="Decimal_range">#REF!</definedName>
    <definedName name="DEMO" localSheetId="0">#REF!</definedName>
    <definedName name="DEMO">#REF!</definedName>
    <definedName name="Dff" localSheetId="0">#REF!</definedName>
    <definedName name="Dff">#REF!</definedName>
    <definedName name="dfg" localSheetId="0">[7]!Macro1</definedName>
    <definedName name="dfg">[7]!Macro1</definedName>
    <definedName name="EE" localSheetId="0">#REF!</definedName>
    <definedName name="EE">#REF!</definedName>
    <definedName name="EffectDate" localSheetId="0">[6]PCC!#REF!</definedName>
    <definedName name="EffectDate">[6]PCC!#REF!</definedName>
    <definedName name="EX" localSheetId="0">#REF!</definedName>
    <definedName name="EX">#REF!</definedName>
    <definedName name="FA" localSheetId="0">#REF!</definedName>
    <definedName name="FA">#REF!</definedName>
    <definedName name="FF" localSheetId="0">[1]PCC!#REF!</definedName>
    <definedName name="FF">[1]PCC!#REF!</definedName>
    <definedName name="fggdg" localSheetId="0">[2]Ky!#REF!</definedName>
    <definedName name="fggdg">[2]Ky!#REF!</definedName>
    <definedName name="fhajjd" localSheetId="0">[4]!Print_Letter</definedName>
    <definedName name="fhajjd">[4]!Print_Letter</definedName>
    <definedName name="Format_AT_Actual_List" localSheetId="0">#REF!</definedName>
    <definedName name="Format_AT_Actual_List">#REF!</definedName>
    <definedName name="FUND" localSheetId="0">#REF!</definedName>
    <definedName name="FUND">#REF!</definedName>
    <definedName name="HH" localSheetId="0">#REF!</definedName>
    <definedName name="HH">#REF!</definedName>
    <definedName name="Import" localSheetId="0">[6]PCC!#REF!</definedName>
    <definedName name="Import">[6]PCC!#REF!</definedName>
    <definedName name="INCOME" localSheetId="0">#REF!</definedName>
    <definedName name="INCOME">#REF!</definedName>
    <definedName name="JJ" localSheetId="0">#REF!</definedName>
    <definedName name="JJ">#REF!</definedName>
    <definedName name="kkkk" localSheetId="0">#REF!</definedName>
    <definedName name="kkkk">#REF!</definedName>
    <definedName name="LandType" localSheetId="0">[6]PCC!#REF!</definedName>
    <definedName name="LandType">[6]PCC!#REF!</definedName>
    <definedName name="LOW" localSheetId="0">#REF!</definedName>
    <definedName name="LOW">#REF!</definedName>
    <definedName name="lstMetrics" localSheetId="0">OFFSET(#REF!,0,0,COUNTA(#REF!))</definedName>
    <definedName name="lstMetrics">OFFSET(#REF!,0,0,COUNTA(#REF!))</definedName>
    <definedName name="lstYears" localSheetId="0">OFFSET(#REF!,0,1,1,COUNTA(#REF!)-1)</definedName>
    <definedName name="lstYears">OFFSET(#REF!,0,1,1,COUNTA(#REF!)-1)</definedName>
    <definedName name="Macro1" localSheetId="0">[7]!Macro1</definedName>
    <definedName name="Macro1">[7]!Macro1</definedName>
    <definedName name="MarginType" localSheetId="0">[6]PCC!#REF!</definedName>
    <definedName name="MarginType">[6]PCC!#REF!</definedName>
    <definedName name="Maturity" localSheetId="0">[6]PCC!#REF!</definedName>
    <definedName name="Maturity">[6]PCC!#REF!</definedName>
    <definedName name="mjy" localSheetId="0">[7]!Macro1</definedName>
    <definedName name="mjy">[7]!Macro1</definedName>
    <definedName name="mm" localSheetId="0">#REF!</definedName>
    <definedName name="mm">#REF!</definedName>
    <definedName name="ORA" localSheetId="0">'[8]손익요약(미사용)'!#REF!</definedName>
    <definedName name="ORA">'[8]손익요약(미사용)'!#REF!</definedName>
    <definedName name="PLAT" localSheetId="0">#REF!</definedName>
    <definedName name="PLAT">#REF!</definedName>
    <definedName name="POR364C16rtQU" localSheetId="0">#REF!</definedName>
    <definedName name="POR364C16rtQU">#REF!</definedName>
    <definedName name="POR364C711rtQU" localSheetId="0">#REF!</definedName>
    <definedName name="POR364C711rtQU">#REF!</definedName>
    <definedName name="POR3C11R212C16rtM3tb0tb213tb213" localSheetId="0">#REF!</definedName>
    <definedName name="POR3C11R212C16rtM3tb0tb213tb213">#REF!</definedName>
    <definedName name="POR3C11R215C16rtM3tb0tb213tb213" localSheetId="0">#REF!</definedName>
    <definedName name="POR3C11R215C16rtM3tb0tb213tb213">#REF!</definedName>
    <definedName name="POR3C18R212C23rtM3tb0tb213tb213" localSheetId="0">#REF!</definedName>
    <definedName name="POR3C18R212C23rtM3tb0tb213tb213">#REF!</definedName>
    <definedName name="Print_A4" localSheetId="0">[4]!Print_A4</definedName>
    <definedName name="Print_A4">[4]!Print_A4</definedName>
    <definedName name="Print_Letter" localSheetId="0">[4]!Print_Letter</definedName>
    <definedName name="Print_Letter">[4]!Print_Letter</definedName>
    <definedName name="Print_Qtr_A4" localSheetId="0">[4]!Print_Qtr_A4</definedName>
    <definedName name="Print_Qtr_A4">[4]!Print_Qtr_A4</definedName>
    <definedName name="Print_Qtr_Letter" localSheetId="0">[4]!Print_Qtr_Letter</definedName>
    <definedName name="Print_Qtr_Letter">[4]!Print_Qtr_Letter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3" localSheetId="0">#REF!</definedName>
    <definedName name="PRINT3">#REF!</definedName>
    <definedName name="printt" localSheetId="0">[4]!Print_A4</definedName>
    <definedName name="printt">[4]!Print_A4</definedName>
    <definedName name="PRO" localSheetId="0">#REF!</definedName>
    <definedName name="PRO">#REF!</definedName>
    <definedName name="PROD" localSheetId="0">#REF!</definedName>
    <definedName name="PROD">#REF!</definedName>
    <definedName name="Prt_A4" localSheetId="0">[9]!Print_A4</definedName>
    <definedName name="Prt_A4">[9]!Print_A4</definedName>
    <definedName name="Prt_Letter" localSheetId="0">[9]!Print_Letter</definedName>
    <definedName name="Prt_Letter">[9]!Print_Letter</definedName>
    <definedName name="Prt_Qtr_A4" localSheetId="0">[9]!Print_Qtr_A4</definedName>
    <definedName name="Prt_Qtr_A4">[9]!Print_Qtr_A4</definedName>
    <definedName name="qwrt" localSheetId="0">[2]Ky!#REF!</definedName>
    <definedName name="qwrt">[2]Ky!#REF!</definedName>
    <definedName name="RAFF" localSheetId="0">#REF!</definedName>
    <definedName name="RAFF">#REF!</definedName>
    <definedName name="RHENI" localSheetId="0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 localSheetId="0">[4]!Print_Qtr_Letter</definedName>
    <definedName name="sD">[4]!Print_Qtr_Letter</definedName>
    <definedName name="sDdsAS" localSheetId="0">[4]!Print_Qtr_A4</definedName>
    <definedName name="sDdsAS">[4]!Print_Qtr_A4</definedName>
    <definedName name="SDsd" localSheetId="0">[2]Ky!#REF!</definedName>
    <definedName name="SDsd">[2]Ky!#REF!</definedName>
    <definedName name="SelectedYear" localSheetId="0">'[10]Never Sleep dividend portfolio'!#REF!</definedName>
    <definedName name="SelectedYear">'[11]Never Sleep dividend portfolio'!#REF!</definedName>
    <definedName name="SGU" localSheetId="0">#REF!</definedName>
    <definedName name="SGU">#REF!</definedName>
    <definedName name="Source" localSheetId="0">#REF!</definedName>
    <definedName name="Source">#REF!</definedName>
    <definedName name="SPO" localSheetId="0">#REF!</definedName>
    <definedName name="SPO">#REF!</definedName>
    <definedName name="SS" localSheetId="0">#REF!</definedName>
    <definedName name="SS">#REF!</definedName>
    <definedName name="SUBJECT" localSheetId="0">#REF!</definedName>
    <definedName name="SUBJECT">#REF!</definedName>
    <definedName name="SUPPLY" localSheetId="0">#REF!</definedName>
    <definedName name="SUPPLY">#REF!</definedName>
    <definedName name="SVSChargeType" localSheetId="0">[6]PCC!#REF!</definedName>
    <definedName name="SVSChargeType">[6]PCC!#REF!</definedName>
    <definedName name="tax" localSheetId="0">[6]PCC!#REF!</definedName>
    <definedName name="tax">[6]PCC!#REF!</definedName>
    <definedName name="TITLE" localSheetId="0">#REF!</definedName>
    <definedName name="TITLE">#REF!</definedName>
    <definedName name="trashme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 localSheetId="0">#REF!</definedName>
    <definedName name="UU">#REF!</definedName>
    <definedName name="VV" localSheetId="0">#REF!</definedName>
    <definedName name="VV">#REF!</definedName>
    <definedName name="wrn.Print._.All." localSheetId="0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localSheetId="0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localSheetId="0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localSheetId="0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localSheetId="0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localSheetId="0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 localSheetId="0">#REF!</definedName>
    <definedName name="XX">#REF!</definedName>
    <definedName name="Z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L20" i="1"/>
  <c r="K20" i="1"/>
  <c r="L19" i="1"/>
  <c r="K19" i="1"/>
  <c r="L18" i="1"/>
  <c r="K18" i="1"/>
  <c r="L17" i="1"/>
  <c r="K17" i="1"/>
  <c r="L15" i="1"/>
  <c r="K15" i="1"/>
  <c r="K14" i="1"/>
  <c r="L13" i="1"/>
  <c r="K13" i="1"/>
  <c r="L12" i="1"/>
  <c r="K12" i="1"/>
  <c r="L11" i="1"/>
  <c r="K11" i="1"/>
  <c r="L10" i="1"/>
  <c r="K10" i="1"/>
</calcChain>
</file>

<file path=xl/sharedStrings.xml><?xml version="1.0" encoding="utf-8"?>
<sst xmlns="http://schemas.openxmlformats.org/spreadsheetml/2006/main" count="77" uniqueCount="42">
  <si>
    <t>국내상장 SCHD 복제 ETF 현황</t>
    <phoneticPr fontId="5" type="noConversion"/>
  </si>
  <si>
    <t>종목명</t>
  </si>
  <si>
    <t>순자산(억원)</t>
    <phoneticPr fontId="5" type="noConversion"/>
  </si>
  <si>
    <t>유동성 
(거래 용이성)</t>
    <phoneticPr fontId="5" type="noConversion"/>
  </si>
  <si>
    <t>설정일</t>
    <phoneticPr fontId="3" type="noConversion"/>
  </si>
  <si>
    <t>비용 상세</t>
    <phoneticPr fontId="3" type="noConversion"/>
  </si>
  <si>
    <t>total 비용
(%)</t>
    <phoneticPr fontId="5" type="noConversion"/>
  </si>
  <si>
    <t>배당</t>
    <phoneticPr fontId="5" type="noConversion"/>
  </si>
  <si>
    <t>비고</t>
    <phoneticPr fontId="5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</si>
  <si>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24/11/20 현재)</t>
    </r>
    <phoneticPr fontId="5" type="noConversion"/>
  </si>
  <si>
    <t>(24/11/20 현재)</t>
    <phoneticPr fontId="3" type="noConversion"/>
  </si>
  <si>
    <t>총보수(%)</t>
    <phoneticPr fontId="3" type="noConversion"/>
  </si>
  <si>
    <t>기타비용(%)</t>
    <phoneticPr fontId="3" type="noConversion"/>
  </si>
  <si>
    <t>매매중개수수료(%)</t>
    <phoneticPr fontId="3" type="noConversion"/>
  </si>
  <si>
    <t>배당율(%)*</t>
    <phoneticPr fontId="5" type="noConversion"/>
  </si>
  <si>
    <t>배당주기</t>
    <phoneticPr fontId="5" type="noConversion"/>
  </si>
  <si>
    <t>1개월</t>
    <phoneticPr fontId="5" type="noConversion"/>
  </si>
  <si>
    <t>3개월</t>
    <phoneticPr fontId="5" type="noConversion"/>
  </si>
  <si>
    <t>6개월</t>
    <phoneticPr fontId="5" type="noConversion"/>
  </si>
  <si>
    <t>12개월</t>
    <phoneticPr fontId="5" type="noConversion"/>
  </si>
  <si>
    <t>ACE 미국배당다우존스</t>
    <phoneticPr fontId="5" type="noConversion"/>
  </si>
  <si>
    <t>양호</t>
    <phoneticPr fontId="3" type="noConversion"/>
  </si>
  <si>
    <t>월배당</t>
    <phoneticPr fontId="3" type="noConversion"/>
  </si>
  <si>
    <t>배당지급기준일 _ 월중간 영업일</t>
    <phoneticPr fontId="3" type="noConversion"/>
  </si>
  <si>
    <t>KODEX 미국배당다우존스</t>
    <phoneticPr fontId="5" type="noConversion"/>
  </si>
  <si>
    <t>-</t>
    <phoneticPr fontId="3" type="noConversion"/>
  </si>
  <si>
    <t>TIGER 미국배당다우존스</t>
    <phoneticPr fontId="5" type="noConversion"/>
  </si>
  <si>
    <t>매우 양호</t>
    <phoneticPr fontId="3" type="noConversion"/>
  </si>
  <si>
    <t>배당지급기준일 _ 매월마지막영업일</t>
    <phoneticPr fontId="3" type="noConversion"/>
  </si>
  <si>
    <t>SOL 미국배당다우존스</t>
    <phoneticPr fontId="5" type="noConversion"/>
  </si>
  <si>
    <t>SOL 미국배당다우존스TR</t>
    <phoneticPr fontId="5" type="noConversion"/>
  </si>
  <si>
    <t>N.A.</t>
    <phoneticPr fontId="3" type="noConversion"/>
  </si>
  <si>
    <t>배당 재투자</t>
    <phoneticPr fontId="3" type="noConversion"/>
  </si>
  <si>
    <t>SOL 미국배당다우존스(H)</t>
    <phoneticPr fontId="5" type="noConversion"/>
  </si>
  <si>
    <t>KODEX 미국배당다우존스타겟커버드콜</t>
    <phoneticPr fontId="3" type="noConversion"/>
  </si>
  <si>
    <t>KODEX 미국배당커버드콜액티브</t>
    <phoneticPr fontId="3" type="noConversion"/>
  </si>
  <si>
    <t>TIGER 미국배당다우존스타켓커버드콜1호</t>
    <phoneticPr fontId="3" type="noConversion"/>
  </si>
  <si>
    <t>보통</t>
    <phoneticPr fontId="3" type="noConversion"/>
  </si>
  <si>
    <t>TIGER 미국배당다우존스타켓커버드콜2호</t>
    <phoneticPr fontId="3" type="noConversion"/>
  </si>
  <si>
    <t>PLUS 미국배당증가성장주데일리커버드콜</t>
    <phoneticPr fontId="3" type="noConversion"/>
  </si>
  <si>
    <t xml:space="preserve">* 배당율 : 2024년 11월 19일 이전 1년간 총배당금 / 현재가(2024년 11월 19일 현재) or 1년 미만 배당금 평균 x 12 / 현재가(2024년 11월 19일 현재)  </t>
    <phoneticPr fontId="5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</si>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</sst>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_ "/>
  </numFmts>
  <fonts count="20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b/>
      <u/>
      <sz val="26"/>
      <color theme="1"/>
      <name val="맑은 고딕"/>
      <family val="2"/>
      <scheme val="minor"/>
    </font>
    <font>
      <sz val="8"/>
      <name val="돋움"/>
      <family val="3"/>
      <charset val="129"/>
    </font>
    <font>
      <sz val="14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3"/>
      <color theme="0"/>
      <name val="맑은 고딕"/>
      <family val="2"/>
    </font>
    <font>
      <b/>
      <sz val="13"/>
      <color theme="0"/>
      <name val="맑은 고딕"/>
      <family val="3"/>
      <charset val="129"/>
    </font>
    <font>
      <b/>
      <sz val="13"/>
      <color theme="0"/>
      <name val="맑은 고딕 (본문)"/>
      <family val="3"/>
      <charset val="129"/>
    </font>
    <font>
      <b/>
      <sz val="11"/>
      <color theme="0"/>
      <name val="맑은 고딕"/>
      <family val="2"/>
      <charset val="129"/>
    </font>
    <font>
      <b/>
      <sz val="11"/>
      <color theme="0"/>
      <name val="맑은 고딕"/>
      <family val="2"/>
    </font>
    <font>
      <b/>
      <sz val="13"/>
      <color theme="0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3"/>
      <color theme="1"/>
      <name val="맑은 고딕"/>
      <family val="2"/>
      <charset val="129"/>
      <scheme val="minor"/>
    </font>
    <font>
      <sz val="12"/>
      <name val="맑은 고딕"/>
      <family val="2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9300"/>
      </left>
      <right style="medium">
        <color rgb="FFFF9300"/>
      </right>
      <top style="medium">
        <color rgb="FFFF930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9300"/>
      </left>
      <right style="medium">
        <color rgb="FFFF930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9300"/>
      </left>
      <right style="medium">
        <color rgb="FFFF93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9300"/>
      </left>
      <right style="medium">
        <color rgb="FFFF93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2" fillId="2" borderId="0" xfId="2" applyFont="1" applyFill="1">
      <alignment vertical="center"/>
    </xf>
    <xf numFmtId="0" fontId="2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6" fillId="2" borderId="0" xfId="2" applyFont="1" applyFill="1">
      <alignment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6" fillId="0" borderId="0" xfId="2" applyFont="1">
      <alignment vertical="center"/>
    </xf>
    <xf numFmtId="0" fontId="8" fillId="3" borderId="7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7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6" fillId="0" borderId="11" xfId="2" applyFont="1" applyBorder="1">
      <alignment vertical="center"/>
    </xf>
    <xf numFmtId="0" fontId="15" fillId="0" borderId="12" xfId="0" applyFont="1" applyBorder="1" applyAlignment="1">
      <alignment horizontal="center" vertical="center"/>
    </xf>
    <xf numFmtId="177" fontId="16" fillId="2" borderId="13" xfId="4" applyNumberFormat="1" applyFont="1" applyFill="1" applyBorder="1" applyAlignment="1">
      <alignment horizontal="center" vertical="center" wrapText="1"/>
    </xf>
    <xf numFmtId="0" fontId="16" fillId="2" borderId="14" xfId="3" applyFont="1" applyFill="1" applyBorder="1" applyAlignment="1">
      <alignment horizontal="center" vertical="center" wrapText="1"/>
    </xf>
    <xf numFmtId="14" fontId="16" fillId="2" borderId="15" xfId="3" applyNumberFormat="1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0" fontId="16" fillId="2" borderId="13" xfId="3" applyFont="1" applyFill="1" applyBorder="1" applyAlignment="1">
      <alignment horizontal="center" vertical="center" wrapText="1"/>
    </xf>
    <xf numFmtId="10" fontId="16" fillId="2" borderId="15" xfId="1" applyNumberFormat="1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/>
    </xf>
    <xf numFmtId="2" fontId="16" fillId="2" borderId="12" xfId="3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7" fontId="16" fillId="2" borderId="17" xfId="4" applyNumberFormat="1" applyFont="1" applyFill="1" applyBorder="1" applyAlignment="1">
      <alignment horizontal="center" vertical="center" wrapText="1"/>
    </xf>
    <xf numFmtId="0" fontId="16" fillId="2" borderId="18" xfId="3" applyFont="1" applyFill="1" applyBorder="1" applyAlignment="1">
      <alignment horizontal="center" vertical="center" wrapText="1"/>
    </xf>
    <xf numFmtId="14" fontId="16" fillId="2" borderId="19" xfId="3" applyNumberFormat="1" applyFont="1" applyFill="1" applyBorder="1" applyAlignment="1">
      <alignment horizontal="center" vertical="center" wrapText="1"/>
    </xf>
    <xf numFmtId="0" fontId="16" fillId="2" borderId="16" xfId="3" applyFont="1" applyFill="1" applyBorder="1" applyAlignment="1">
      <alignment horizontal="center" vertical="center" wrapText="1"/>
    </xf>
    <xf numFmtId="0" fontId="16" fillId="2" borderId="17" xfId="3" applyFont="1" applyFill="1" applyBorder="1" applyAlignment="1">
      <alignment horizontal="center" vertical="center" wrapText="1"/>
    </xf>
    <xf numFmtId="10" fontId="16" fillId="2" borderId="19" xfId="1" applyNumberFormat="1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177" fontId="16" fillId="4" borderId="13" xfId="4" applyNumberFormat="1" applyFont="1" applyFill="1" applyBorder="1" applyAlignment="1">
      <alignment horizontal="center" vertical="center" wrapText="1"/>
    </xf>
    <xf numFmtId="0" fontId="16" fillId="4" borderId="14" xfId="3" applyFont="1" applyFill="1" applyBorder="1" applyAlignment="1">
      <alignment horizontal="center" vertical="center" wrapText="1"/>
    </xf>
    <xf numFmtId="14" fontId="16" fillId="4" borderId="15" xfId="3" applyNumberFormat="1" applyFont="1" applyFill="1" applyBorder="1" applyAlignment="1">
      <alignment horizontal="center" vertical="center" wrapText="1"/>
    </xf>
    <xf numFmtId="0" fontId="16" fillId="4" borderId="12" xfId="3" applyFont="1" applyFill="1" applyBorder="1" applyAlignment="1">
      <alignment horizontal="center" vertical="center" wrapText="1"/>
    </xf>
    <xf numFmtId="0" fontId="16" fillId="4" borderId="13" xfId="3" applyFont="1" applyFill="1" applyBorder="1" applyAlignment="1">
      <alignment horizontal="center" vertical="center" wrapText="1"/>
    </xf>
    <xf numFmtId="10" fontId="16" fillId="4" borderId="15" xfId="1" applyNumberFormat="1" applyFont="1" applyFill="1" applyBorder="1" applyAlignment="1">
      <alignment horizontal="center" vertical="center" wrapText="1"/>
    </xf>
    <xf numFmtId="0" fontId="2" fillId="4" borderId="12" xfId="2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77" fontId="16" fillId="2" borderId="0" xfId="4" applyNumberFormat="1" applyFont="1" applyFill="1" applyBorder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14" fontId="16" fillId="2" borderId="0" xfId="3" applyNumberFormat="1" applyFont="1" applyFill="1" applyAlignment="1">
      <alignment horizontal="center" vertical="center" wrapText="1"/>
    </xf>
    <xf numFmtId="10" fontId="16" fillId="2" borderId="0" xfId="1" applyNumberFormat="1" applyFont="1" applyFill="1" applyBorder="1" applyAlignment="1">
      <alignment horizontal="center" vertical="center" wrapText="1"/>
    </xf>
    <xf numFmtId="177" fontId="16" fillId="0" borderId="13" xfId="4" applyNumberFormat="1" applyFont="1" applyFill="1" applyBorder="1" applyAlignment="1">
      <alignment horizontal="center" vertical="center" wrapText="1"/>
    </xf>
    <xf numFmtId="0" fontId="16" fillId="0" borderId="14" xfId="3" applyFont="1" applyBorder="1" applyAlignment="1">
      <alignment horizontal="center" vertical="center" wrapText="1"/>
    </xf>
    <xf numFmtId="14" fontId="16" fillId="0" borderId="15" xfId="3" applyNumberFormat="1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 vertical="center" wrapText="1"/>
    </xf>
    <xf numFmtId="0" fontId="16" fillId="0" borderId="13" xfId="3" applyFont="1" applyBorder="1" applyAlignment="1">
      <alignment horizontal="center" vertical="center" wrapText="1"/>
    </xf>
    <xf numFmtId="10" fontId="16" fillId="0" borderId="15" xfId="1" applyNumberFormat="1" applyFont="1" applyFill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8" fillId="2" borderId="0" xfId="2" applyFont="1" applyFill="1">
      <alignment vertical="center"/>
    </xf>
    <xf numFmtId="0" fontId="19" fillId="2" borderId="0" xfId="2" applyFont="1" applyFill="1">
      <alignment vertical="center"/>
    </xf>
  </cellXfs>
  <cellStyles count="5">
    <cellStyle name="백분율" xfId="1" builtinId="5"/>
    <cellStyle name="쉼표 [0] 2" xfId="4" xr:uid="{F05AD6E7-1A7B-7946-A96B-989D5AC2C516}"/>
    <cellStyle name="표준" xfId="0" builtinId="0"/>
    <cellStyle name="표준 2" xfId="3" xr:uid="{C296CF62-2F72-954D-A639-C95F35B86871}"/>
    <cellStyle name="표준 5 2" xfId="2" xr:uid="{06FF34FD-D0A8-CA4E-BFC4-84F12A8B07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HSK-BUD/PCC-1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01ac03d97368e8/&#44032;&#44228;&#48512;%2020240830-1.xlsx" TargetMode="External"/><Relationship Id="rId1" Type="http://schemas.openxmlformats.org/officeDocument/2006/relationships/externalLinkPath" Target="https://d.docs.live.net/6201ac03d97368e8/&#44032;&#44228;&#48512;%2020240830-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1Sm/CM_0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01ac03d97368e8/&#48652;&#47088;&#52824;%20&#49884;&#54512;&#47112;&#51060;&#49496;.xlsx" TargetMode="External"/><Relationship Id="rId1" Type="http://schemas.openxmlformats.org/officeDocument/2006/relationships/externalLinkPath" Target="https://d.docs.live.net/6201ac03d97368e8/&#48652;&#47088;&#52824;%20&#49884;&#54512;&#47112;&#51060;&#4949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jtk-note/&#44428;&#51333;&#53469;(00.9&#51060;&#54980;)/2003%20BP/Network%20Value(200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1_SKK_~1/CASHFLOW/1997/STAND/CF97-S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YP/Act/02Act/Data/Mer0212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Documents%20and%20Settings/C14040.DOMAINHQ/My%20Documents/03VM/Model_2/03bps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월별 수익률"/>
      <sheetName val="포트폴리오설계"/>
      <sheetName val="실투자 포트폴리오 20240119"/>
      <sheetName val="연금 및 인컴 설계"/>
      <sheetName val="부채매칭"/>
      <sheetName val="포트폴리오전략"/>
      <sheetName val="인컴포트폴리오"/>
      <sheetName val="더퍼블릭"/>
      <sheetName val="국내상장리츠관련 ETF"/>
      <sheetName val="국내리츠ETF 구성종목"/>
      <sheetName val="국내리츠"/>
      <sheetName val="공모주투자"/>
      <sheetName val="항쑤&amp;작은누님"/>
      <sheetName val="성환형 포트"/>
      <sheetName val="성환형 포트 (2)"/>
      <sheetName val="수수료"/>
      <sheetName val="Sheet14"/>
      <sheetName val="자산배분"/>
      <sheetName val="개별주식전략"/>
      <sheetName val="인컴포트폴리오-보유"/>
      <sheetName val="ETF 포트폴리오"/>
      <sheetName val="분산투자-종합"/>
      <sheetName val="분산투자-종합 (2)"/>
      <sheetName val="항쑤&amp;작은누님 (2)"/>
      <sheetName val="완선누님"/>
      <sheetName val="분산투자-TO BE 포트"/>
      <sheetName val="펀드 포트폴리오"/>
      <sheetName val="Cash Flow 설계"/>
      <sheetName val="듀얼모멘텀 포트폴리오"/>
      <sheetName val="듀얼모멘텀 적용"/>
      <sheetName val="듀얼모멘텀 적용 (2)"/>
      <sheetName val="2021년 예산 (3)"/>
      <sheetName val="BS as of 211231"/>
      <sheetName val="2021년 예산"/>
      <sheetName val="인컴포트폴리오 SAMPLE"/>
      <sheetName val="듀얼모멘텀"/>
      <sheetName val="개별주식모멘텀"/>
      <sheetName val="듀얼모멘텀-Back Testing"/>
      <sheetName val="듀얼모멘텀-Back Testing-결과정리"/>
      <sheetName val="IRP 매매가능 ETF"/>
      <sheetName val="Sheet4"/>
      <sheetName val="리츠 &amp; 배당주"/>
      <sheetName val="리츠 List"/>
      <sheetName val="Sheet8"/>
      <sheetName val="Never Sleep dividend portfolio"/>
      <sheetName val="Sheet7"/>
      <sheetName val="CEF"/>
      <sheetName val="100 CEF List"/>
      <sheetName val="Sheet6"/>
      <sheetName val="보험 보장분석 sheet"/>
      <sheetName val="푸르덴셜 해약환금표"/>
      <sheetName val="IRP채권ETF"/>
      <sheetName val="아파트관리비"/>
      <sheetName val="위험비위험자산"/>
      <sheetName val="Sheet1"/>
      <sheetName val="data"/>
      <sheetName val="퇴직소득세"/>
      <sheetName val="Sheet2"/>
      <sheetName val="Sheet3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과세이연효과 계산"/>
      <sheetName val="연금계좌 필요자산 만들기"/>
      <sheetName val="Sheet1"/>
      <sheetName val="Sheet4"/>
      <sheetName val="Sheet2"/>
      <sheetName val="Sheet3"/>
      <sheetName val="국내상장리츠관련 ETF"/>
      <sheetName val="S&amp;P500 ETF 비교"/>
      <sheetName val="SCHD추종 ETF 비교"/>
      <sheetName val="Sheet10"/>
      <sheetName val="Sheet5"/>
      <sheetName val="..."/>
      <sheetName val="Sheet7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BF27-8626-5444-90D3-8DAC3539DB31}">
  <dimension ref="B2:AA28"/>
  <sheetViews>
    <sheetView tabSelected="1" zoomScaleNormal="100" workbookViewId="0">
      <selection activeCell="D5" sqref="D5:S5"/>
    </sheetView>
  </sheetViews>
  <sheetFormatPr baseColWidth="10" defaultColWidth="8.83203125" defaultRowHeight="18"/>
  <cols>
    <col min="1" max="3" width="8.83203125" style="1"/>
    <col min="4" max="4" width="32" style="2" customWidth="1"/>
    <col min="5" max="5" width="19.5" style="1" customWidth="1"/>
    <col min="6" max="9" width="19" style="1" customWidth="1"/>
    <col min="10" max="10" width="21.6640625" style="1" customWidth="1"/>
    <col min="11" max="11" width="13.33203125" style="1" customWidth="1"/>
    <col min="12" max="13" width="16" style="1" customWidth="1"/>
    <col min="14" max="14" width="44.5" style="1" customWidth="1"/>
    <col min="15" max="15" width="6.6640625" style="1" bestFit="1" customWidth="1"/>
    <col min="16" max="17" width="7.1640625" style="1" bestFit="1" customWidth="1"/>
    <col min="18" max="18" width="7.83203125" style="1" bestFit="1" customWidth="1"/>
    <col min="19" max="16384" width="8.83203125" style="1"/>
  </cols>
  <sheetData>
    <row r="2" spans="2:27" ht="9" customHeight="1"/>
    <row r="4" spans="2:27"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7" ht="37">
      <c r="B5" s="3"/>
      <c r="C5" s="3"/>
      <c r="D5" s="5" t="s">
        <v>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"/>
    </row>
    <row r="6" spans="2:27">
      <c r="B6" s="3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7" ht="19" thickBot="1">
      <c r="B7" s="3"/>
      <c r="C7" s="3"/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27" s="15" customFormat="1" ht="34.5" customHeight="1" thickBot="1">
      <c r="B8" s="6"/>
      <c r="C8" s="6"/>
      <c r="D8" s="7" t="s">
        <v>1</v>
      </c>
      <c r="E8" s="8" t="s">
        <v>2</v>
      </c>
      <c r="F8" s="9" t="s">
        <v>3</v>
      </c>
      <c r="G8" s="10" t="s">
        <v>4</v>
      </c>
      <c r="H8" s="11" t="s">
        <v>5</v>
      </c>
      <c r="I8" s="12"/>
      <c r="J8" s="12"/>
      <c r="K8" s="9" t="s">
        <v>6</v>
      </c>
      <c r="L8" s="13" t="s">
        <v>7</v>
      </c>
      <c r="M8" s="14"/>
      <c r="N8" s="7" t="s">
        <v>8</v>
      </c>
      <c r="O8" s="7" t="s">
        <v>9</v>
      </c>
      <c r="P8" s="7"/>
      <c r="Q8" s="7"/>
      <c r="R8" s="7"/>
      <c r="S8" s="6"/>
    </row>
    <row r="9" spans="2:27" s="15" customFormat="1" ht="34.5" customHeight="1" thickBot="1">
      <c r="B9" s="6"/>
      <c r="C9" s="6"/>
      <c r="D9" s="16"/>
      <c r="E9" s="17" t="s">
        <v>10</v>
      </c>
      <c r="F9" s="18"/>
      <c r="G9" s="19"/>
      <c r="H9" s="20" t="s">
        <v>11</v>
      </c>
      <c r="I9" s="20" t="s">
        <v>12</v>
      </c>
      <c r="J9" s="21" t="s">
        <v>13</v>
      </c>
      <c r="K9" s="18"/>
      <c r="L9" s="22" t="s">
        <v>14</v>
      </c>
      <c r="M9" s="23" t="s">
        <v>15</v>
      </c>
      <c r="N9" s="16"/>
      <c r="O9" s="24" t="s">
        <v>16</v>
      </c>
      <c r="P9" s="24" t="s">
        <v>17</v>
      </c>
      <c r="Q9" s="24" t="s">
        <v>18</v>
      </c>
      <c r="R9" s="24" t="s">
        <v>19</v>
      </c>
      <c r="S9" s="6"/>
      <c r="AA9" s="25"/>
    </row>
    <row r="10" spans="2:27" ht="45" customHeight="1">
      <c r="B10" s="3"/>
      <c r="C10" s="3"/>
      <c r="D10" s="26" t="s">
        <v>20</v>
      </c>
      <c r="E10" s="27">
        <v>5000</v>
      </c>
      <c r="F10" s="28" t="s">
        <v>21</v>
      </c>
      <c r="G10" s="29">
        <v>44488</v>
      </c>
      <c r="H10" s="30">
        <v>0.01</v>
      </c>
      <c r="I10" s="30">
        <v>7.0000000000000007E-2</v>
      </c>
      <c r="J10" s="31">
        <v>7.6700000000000004E-2</v>
      </c>
      <c r="K10" s="28">
        <f>SUM(H10:J10)</f>
        <v>0.15670000000000001</v>
      </c>
      <c r="L10" s="32">
        <f>443/12980</f>
        <v>3.4129429892141759E-2</v>
      </c>
      <c r="M10" s="33" t="s">
        <v>22</v>
      </c>
      <c r="N10" s="30" t="s">
        <v>23</v>
      </c>
      <c r="O10" s="30">
        <v>1.72</v>
      </c>
      <c r="P10" s="30">
        <v>11.16</v>
      </c>
      <c r="Q10" s="34">
        <v>13.16</v>
      </c>
      <c r="R10" s="30">
        <v>35.96</v>
      </c>
      <c r="S10" s="3"/>
    </row>
    <row r="11" spans="2:27" ht="45" customHeight="1">
      <c r="B11" s="3"/>
      <c r="C11" s="3"/>
      <c r="D11" s="26" t="s">
        <v>24</v>
      </c>
      <c r="E11" s="27">
        <v>2658</v>
      </c>
      <c r="F11" s="28" t="s">
        <v>21</v>
      </c>
      <c r="G11" s="29">
        <v>45513</v>
      </c>
      <c r="H11" s="30">
        <v>0.01</v>
      </c>
      <c r="I11" s="30">
        <v>0.02</v>
      </c>
      <c r="J11" s="31">
        <v>8.09E-2</v>
      </c>
      <c r="K11" s="28">
        <f t="shared" ref="K11:K21" si="0">SUM(H11:J11)</f>
        <v>0.1109</v>
      </c>
      <c r="L11" s="32">
        <f>364/10975</f>
        <v>3.3166287015945331E-2</v>
      </c>
      <c r="M11" s="33" t="s">
        <v>22</v>
      </c>
      <c r="N11" s="30" t="s">
        <v>23</v>
      </c>
      <c r="O11" s="30">
        <v>1.75</v>
      </c>
      <c r="P11" s="30">
        <v>11.14</v>
      </c>
      <c r="Q11" s="30" t="s">
        <v>25</v>
      </c>
      <c r="R11" s="30" t="s">
        <v>25</v>
      </c>
      <c r="S11" s="3"/>
    </row>
    <row r="12" spans="2:27" ht="45" customHeight="1">
      <c r="B12" s="3"/>
      <c r="C12" s="3"/>
      <c r="D12" s="26" t="s">
        <v>26</v>
      </c>
      <c r="E12" s="27">
        <v>16330</v>
      </c>
      <c r="F12" s="28" t="s">
        <v>27</v>
      </c>
      <c r="G12" s="29">
        <v>45093</v>
      </c>
      <c r="H12" s="30">
        <v>0.01</v>
      </c>
      <c r="I12" s="30">
        <v>7.0000000000000007E-2</v>
      </c>
      <c r="J12" s="31">
        <v>6.13E-2</v>
      </c>
      <c r="K12" s="28">
        <f t="shared" si="0"/>
        <v>0.14130000000000001</v>
      </c>
      <c r="L12" s="32">
        <f>432/12795</f>
        <v>3.3763188745603752E-2</v>
      </c>
      <c r="M12" s="33" t="s">
        <v>22</v>
      </c>
      <c r="N12" s="30" t="s">
        <v>28</v>
      </c>
      <c r="O12" s="30">
        <v>1.31</v>
      </c>
      <c r="P12" s="30">
        <v>10.84</v>
      </c>
      <c r="Q12" s="30">
        <v>12.91</v>
      </c>
      <c r="R12" s="30">
        <v>35.17</v>
      </c>
      <c r="S12" s="3"/>
    </row>
    <row r="13" spans="2:27" ht="45" customHeight="1">
      <c r="B13" s="3"/>
      <c r="C13" s="3"/>
      <c r="D13" s="26" t="s">
        <v>29</v>
      </c>
      <c r="E13" s="27">
        <v>7083</v>
      </c>
      <c r="F13" s="28" t="s">
        <v>21</v>
      </c>
      <c r="G13" s="29">
        <v>44876</v>
      </c>
      <c r="H13" s="30">
        <v>0.01</v>
      </c>
      <c r="I13" s="30">
        <v>7.0000000000000007E-2</v>
      </c>
      <c r="J13" s="31">
        <v>7.5399999999999995E-2</v>
      </c>
      <c r="K13" s="28">
        <f t="shared" si="0"/>
        <v>0.15539999999999998</v>
      </c>
      <c r="L13" s="32">
        <f>391/11755</f>
        <v>3.3262441514249258E-2</v>
      </c>
      <c r="M13" s="33" t="s">
        <v>22</v>
      </c>
      <c r="N13" s="30" t="s">
        <v>28</v>
      </c>
      <c r="O13" s="30">
        <v>1.64</v>
      </c>
      <c r="P13" s="30">
        <v>11.17</v>
      </c>
      <c r="Q13" s="30">
        <v>12.95</v>
      </c>
      <c r="R13" s="30">
        <v>35.56</v>
      </c>
      <c r="S13" s="3"/>
    </row>
    <row r="14" spans="2:27" ht="45" customHeight="1">
      <c r="B14" s="3"/>
      <c r="C14" s="3"/>
      <c r="D14" s="35" t="s">
        <v>30</v>
      </c>
      <c r="E14" s="36">
        <v>169</v>
      </c>
      <c r="F14" s="37" t="s">
        <v>21</v>
      </c>
      <c r="G14" s="38">
        <v>45569</v>
      </c>
      <c r="H14" s="39">
        <v>0.05</v>
      </c>
      <c r="I14" s="39">
        <v>0.04</v>
      </c>
      <c r="J14" s="40">
        <v>0.1053</v>
      </c>
      <c r="K14" s="37">
        <f t="shared" si="0"/>
        <v>0.1953</v>
      </c>
      <c r="L14" s="41" t="s">
        <v>31</v>
      </c>
      <c r="M14" s="42" t="s">
        <v>32</v>
      </c>
      <c r="N14" s="39"/>
      <c r="O14" s="39">
        <v>1.91</v>
      </c>
      <c r="P14" s="39" t="s">
        <v>25</v>
      </c>
      <c r="Q14" s="39" t="s">
        <v>25</v>
      </c>
      <c r="R14" s="39" t="s">
        <v>25</v>
      </c>
      <c r="S14" s="3"/>
    </row>
    <row r="15" spans="2:27" ht="45" customHeight="1">
      <c r="B15" s="3"/>
      <c r="C15" s="3"/>
      <c r="D15" s="43" t="s">
        <v>33</v>
      </c>
      <c r="E15" s="44">
        <v>2093</v>
      </c>
      <c r="F15" s="45" t="s">
        <v>21</v>
      </c>
      <c r="G15" s="46">
        <v>45002</v>
      </c>
      <c r="H15" s="47">
        <v>0.05</v>
      </c>
      <c r="I15" s="47">
        <v>0.08</v>
      </c>
      <c r="J15" s="48">
        <v>9.3600000000000003E-2</v>
      </c>
      <c r="K15" s="45">
        <f t="shared" si="0"/>
        <v>0.22360000000000002</v>
      </c>
      <c r="L15" s="49">
        <f>405/11775</f>
        <v>3.4394904458598725E-2</v>
      </c>
      <c r="M15" s="50" t="s">
        <v>22</v>
      </c>
      <c r="N15" s="50" t="s">
        <v>28</v>
      </c>
      <c r="O15" s="47">
        <v>0.13</v>
      </c>
      <c r="P15" s="47">
        <v>5.87</v>
      </c>
      <c r="Q15" s="47">
        <v>8.7799999999999994</v>
      </c>
      <c r="R15" s="47">
        <v>23.29</v>
      </c>
      <c r="S15" s="3"/>
    </row>
    <row r="16" spans="2:27" s="3" customFormat="1" ht="45" hidden="1" customHeight="1">
      <c r="D16" s="51"/>
      <c r="E16" s="52"/>
      <c r="F16" s="53"/>
      <c r="G16" s="54"/>
      <c r="H16" s="53"/>
      <c r="I16" s="53"/>
      <c r="J16" s="53"/>
      <c r="K16" s="53"/>
      <c r="L16" s="55"/>
      <c r="M16" s="4"/>
      <c r="N16" s="53"/>
      <c r="O16" s="53"/>
      <c r="P16" s="53"/>
      <c r="Q16" s="53"/>
      <c r="R16" s="53"/>
    </row>
    <row r="17" spans="2:19" ht="45" hidden="1" customHeight="1">
      <c r="B17" s="3"/>
      <c r="C17" s="3"/>
      <c r="D17" s="26" t="s">
        <v>34</v>
      </c>
      <c r="E17" s="56">
        <v>960</v>
      </c>
      <c r="F17" s="57" t="s">
        <v>21</v>
      </c>
      <c r="G17" s="58">
        <v>45436</v>
      </c>
      <c r="H17" s="59">
        <v>0.39</v>
      </c>
      <c r="I17" s="59">
        <v>7.0000000000000007E-2</v>
      </c>
      <c r="J17" s="60">
        <v>0.09</v>
      </c>
      <c r="K17" s="57">
        <f t="shared" si="0"/>
        <v>0.55000000000000004</v>
      </c>
      <c r="L17" s="61">
        <f>1231.2/10700</f>
        <v>0.11506542056074767</v>
      </c>
      <c r="M17" s="62" t="s">
        <v>22</v>
      </c>
      <c r="N17" s="59" t="s">
        <v>28</v>
      </c>
      <c r="O17" s="59">
        <v>2.0099999999999998</v>
      </c>
      <c r="P17" s="59">
        <v>9.85</v>
      </c>
      <c r="Q17" s="59" t="s">
        <v>25</v>
      </c>
      <c r="R17" s="59" t="s">
        <v>25</v>
      </c>
      <c r="S17" s="3"/>
    </row>
    <row r="18" spans="2:19" ht="45" hidden="1" customHeight="1">
      <c r="B18" s="3"/>
      <c r="C18" s="3"/>
      <c r="D18" s="26" t="s">
        <v>35</v>
      </c>
      <c r="E18" s="56">
        <v>1023</v>
      </c>
      <c r="F18" s="57" t="s">
        <v>21</v>
      </c>
      <c r="G18" s="58">
        <v>44827</v>
      </c>
      <c r="H18" s="59">
        <v>0.19</v>
      </c>
      <c r="I18" s="59">
        <v>0.09</v>
      </c>
      <c r="J18" s="60">
        <v>0.15939999999999999</v>
      </c>
      <c r="K18" s="57">
        <f t="shared" si="0"/>
        <v>0.43940000000000001</v>
      </c>
      <c r="L18" s="61">
        <f>887/11705</f>
        <v>7.5779581375480562E-2</v>
      </c>
      <c r="M18" s="62" t="s">
        <v>22</v>
      </c>
      <c r="N18" s="59" t="s">
        <v>23</v>
      </c>
      <c r="O18" s="59">
        <v>2.02</v>
      </c>
      <c r="P18" s="59">
        <v>10.96</v>
      </c>
      <c r="Q18" s="59">
        <v>11.38</v>
      </c>
      <c r="R18" s="59">
        <v>32.43</v>
      </c>
      <c r="S18" s="3"/>
    </row>
    <row r="19" spans="2:19" ht="45" hidden="1" customHeight="1">
      <c r="B19" s="3"/>
      <c r="C19" s="3"/>
      <c r="D19" s="26" t="s">
        <v>36</v>
      </c>
      <c r="E19" s="56">
        <v>633</v>
      </c>
      <c r="F19" s="57" t="s">
        <v>37</v>
      </c>
      <c r="G19" s="58">
        <v>45093</v>
      </c>
      <c r="H19" s="59">
        <v>0.39</v>
      </c>
      <c r="I19" s="59">
        <v>0.14000000000000001</v>
      </c>
      <c r="J19" s="60">
        <v>0.13469999999999999</v>
      </c>
      <c r="K19" s="57">
        <f t="shared" si="0"/>
        <v>0.66470000000000007</v>
      </c>
      <c r="L19" s="61">
        <f>701/11895</f>
        <v>5.8932324506095E-2</v>
      </c>
      <c r="M19" s="62" t="s">
        <v>22</v>
      </c>
      <c r="N19" s="59" t="s">
        <v>23</v>
      </c>
      <c r="O19" s="59">
        <v>2</v>
      </c>
      <c r="P19" s="59">
        <v>11</v>
      </c>
      <c r="Q19" s="59">
        <v>12.11</v>
      </c>
      <c r="R19" s="59">
        <v>32.01</v>
      </c>
      <c r="S19" s="3"/>
    </row>
    <row r="20" spans="2:19" ht="45" hidden="1" customHeight="1">
      <c r="B20" s="3"/>
      <c r="C20" s="3"/>
      <c r="D20" s="26" t="s">
        <v>38</v>
      </c>
      <c r="E20" s="56">
        <v>7443</v>
      </c>
      <c r="F20" s="57" t="s">
        <v>27</v>
      </c>
      <c r="G20" s="58">
        <v>45093</v>
      </c>
      <c r="H20" s="59">
        <v>0.39</v>
      </c>
      <c r="I20" s="59">
        <v>0.08</v>
      </c>
      <c r="J20" s="60">
        <v>0.21229999999999999</v>
      </c>
      <c r="K20" s="57">
        <f t="shared" si="0"/>
        <v>0.68230000000000002</v>
      </c>
      <c r="L20" s="61">
        <f>1100/10960</f>
        <v>0.10036496350364964</v>
      </c>
      <c r="M20" s="62" t="s">
        <v>22</v>
      </c>
      <c r="N20" s="59" t="s">
        <v>28</v>
      </c>
      <c r="O20" s="59">
        <v>2.2400000000000002</v>
      </c>
      <c r="P20" s="59">
        <v>10.42</v>
      </c>
      <c r="Q20" s="59">
        <v>11.07</v>
      </c>
      <c r="R20" s="59">
        <v>29.03</v>
      </c>
      <c r="S20" s="3"/>
    </row>
    <row r="21" spans="2:19" ht="45" hidden="1" customHeight="1">
      <c r="B21" s="3"/>
      <c r="C21" s="3"/>
      <c r="D21" s="26" t="s">
        <v>39</v>
      </c>
      <c r="E21" s="56">
        <v>68</v>
      </c>
      <c r="F21" s="57" t="s">
        <v>37</v>
      </c>
      <c r="G21" s="58">
        <v>45583</v>
      </c>
      <c r="H21" s="59">
        <v>0.39</v>
      </c>
      <c r="I21" s="59">
        <v>0.04</v>
      </c>
      <c r="J21" s="60">
        <v>8.4199999999999997E-2</v>
      </c>
      <c r="K21" s="57">
        <f t="shared" si="0"/>
        <v>0.51419999999999999</v>
      </c>
      <c r="L21" s="61">
        <f>1200/9720</f>
        <v>0.12345679012345678</v>
      </c>
      <c r="M21" s="62" t="s">
        <v>22</v>
      </c>
      <c r="N21" s="59" t="s">
        <v>23</v>
      </c>
      <c r="O21" s="59" t="s">
        <v>25</v>
      </c>
      <c r="P21" s="59" t="s">
        <v>25</v>
      </c>
      <c r="Q21" s="59" t="s">
        <v>25</v>
      </c>
      <c r="R21" s="59" t="s">
        <v>25</v>
      </c>
      <c r="S21" s="3"/>
    </row>
    <row r="22" spans="2:19">
      <c r="B22" s="3"/>
      <c r="C22" s="3"/>
      <c r="D22" s="6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19">
      <c r="B23" s="3"/>
      <c r="C23" s="3"/>
      <c r="D23" s="64" t="s">
        <v>40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19">
      <c r="B24" s="3"/>
      <c r="C24" s="3"/>
      <c r="D24" s="65" t="s">
        <v>41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19">
      <c r="B25" s="3"/>
      <c r="C25" s="3"/>
      <c r="D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19">
      <c r="B26" s="3"/>
      <c r="C26" s="3"/>
      <c r="D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>
      <c r="B27" s="3"/>
      <c r="C27" s="3"/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19">
      <c r="B28" s="3"/>
      <c r="C28" s="3"/>
      <c r="D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</sheetData>
  <mergeCells count="9">
    <mergeCell ref="D5:S5"/>
    <mergeCell ref="D8:D9"/>
    <mergeCell ref="F8:F9"/>
    <mergeCell ref="G8:G9"/>
    <mergeCell ref="H8:J8"/>
    <mergeCell ref="K8:K9"/>
    <mergeCell ref="L8:M8"/>
    <mergeCell ref="N8:N9"/>
    <mergeCell ref="O8:R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SCHD추종 ETF 비교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2024-11-29T04:19:28Z</dcterms:created>
  <dcterms:modified xsi:type="dcterms:W3CDTF">2024-11-29T04:20:32Z</dcterms:modified>
</cp:coreProperties>
</file>