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오방-2025\2025년 예산\2025년 결산\"/>
    </mc:Choice>
  </mc:AlternateContent>
  <xr:revisionPtr revIDLastSave="0" documentId="13_ncr:1_{0551A382-1E36-424B-9234-5D96A860DE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년 결산 오방 수입부" sheetId="2" r:id="rId1"/>
    <sheet name="2025년 결산 오방 지출부" sheetId="3" r:id="rId2"/>
    <sheet name="이사회자료_결산" sheetId="5" r:id="rId3"/>
  </sheets>
  <definedNames>
    <definedName name="_xlnm.Print_Area" localSheetId="1">'2025년 결산 오방 지출부'!$A$1:$N$62</definedName>
    <definedName name="_xlnm.Print_Area" localSheetId="2">이사회자료_결산!$A$1:$L$22</definedName>
    <definedName name="_xlnm.Print_Titles" localSheetId="1">'2025년 결산 오방 지출부'!$1:$4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" i="3" l="1"/>
  <c r="F61" i="3"/>
  <c r="E61" i="3"/>
  <c r="H60" i="3"/>
  <c r="H59" i="3"/>
  <c r="H58" i="3"/>
  <c r="H61" i="3" s="1"/>
  <c r="G57" i="3"/>
  <c r="F57" i="3"/>
  <c r="E57" i="3"/>
  <c r="H56" i="3"/>
  <c r="H57" i="3" s="1"/>
  <c r="H55" i="3"/>
  <c r="H54" i="3"/>
  <c r="H53" i="3"/>
  <c r="H52" i="3"/>
  <c r="G51" i="3"/>
  <c r="F51" i="3"/>
  <c r="E51" i="3"/>
  <c r="H50" i="3"/>
  <c r="H51" i="3" s="1"/>
  <c r="H49" i="3"/>
  <c r="G49" i="3"/>
  <c r="F49" i="3"/>
  <c r="E49" i="3"/>
  <c r="H48" i="3"/>
  <c r="G47" i="3"/>
  <c r="F47" i="3"/>
  <c r="E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47" i="3" s="1"/>
  <c r="H20" i="3"/>
  <c r="G20" i="3"/>
  <c r="F20" i="3"/>
  <c r="E20" i="3"/>
  <c r="H19" i="3"/>
  <c r="H18" i="3"/>
  <c r="G18" i="3"/>
  <c r="F18" i="3"/>
  <c r="E18" i="3"/>
  <c r="H17" i="3"/>
  <c r="H16" i="3"/>
  <c r="H15" i="3"/>
  <c r="H14" i="3"/>
  <c r="H13" i="3"/>
  <c r="H12" i="3"/>
  <c r="H11" i="3"/>
  <c r="G11" i="3"/>
  <c r="F11" i="3"/>
  <c r="E11" i="3"/>
  <c r="H10" i="3"/>
  <c r="H9" i="3"/>
  <c r="H8" i="3"/>
  <c r="H7" i="3"/>
  <c r="H6" i="3"/>
  <c r="H5" i="3"/>
  <c r="G38" i="2"/>
  <c r="F38" i="2"/>
  <c r="E38" i="2"/>
  <c r="H37" i="2"/>
  <c r="H36" i="2"/>
  <c r="H38" i="2" s="1"/>
  <c r="G35" i="2"/>
  <c r="F35" i="2"/>
  <c r="E35" i="2"/>
  <c r="H35" i="2" s="1"/>
  <c r="H34" i="2"/>
  <c r="H33" i="2"/>
  <c r="H32" i="2"/>
  <c r="H31" i="2"/>
  <c r="H30" i="2"/>
  <c r="H29" i="2"/>
  <c r="H28" i="2"/>
  <c r="H27" i="2"/>
  <c r="H26" i="2"/>
  <c r="G25" i="2"/>
  <c r="F25" i="2"/>
  <c r="E25" i="2"/>
  <c r="H24" i="2"/>
  <c r="H23" i="2"/>
  <c r="G23" i="2"/>
  <c r="F23" i="2"/>
  <c r="E23" i="2"/>
  <c r="H22" i="2"/>
  <c r="G21" i="2"/>
  <c r="F21" i="2"/>
  <c r="E21" i="2"/>
  <c r="H21" i="2" s="1"/>
  <c r="H20" i="2"/>
  <c r="H19" i="2"/>
  <c r="H18" i="2"/>
  <c r="H17" i="2"/>
  <c r="G16" i="2"/>
  <c r="F16" i="2"/>
  <c r="E16" i="2"/>
  <c r="H15" i="2"/>
  <c r="H14" i="2"/>
  <c r="H13" i="2"/>
  <c r="H12" i="2"/>
  <c r="H11" i="2"/>
  <c r="H10" i="2"/>
  <c r="G9" i="2"/>
  <c r="F9" i="2"/>
  <c r="E9" i="2"/>
  <c r="H8" i="2"/>
  <c r="H7" i="2"/>
  <c r="F6" i="2"/>
  <c r="E6" i="2"/>
  <c r="H6" i="2" s="1"/>
  <c r="H5" i="2"/>
  <c r="H9" i="2" l="1"/>
  <c r="H25" i="2"/>
  <c r="H16" i="2"/>
  <c r="E39" i="2"/>
  <c r="G39" i="2"/>
  <c r="K47" i="3"/>
  <c r="J47" i="3"/>
  <c r="I47" i="3"/>
  <c r="L21" i="3"/>
  <c r="M21" i="3"/>
  <c r="I16" i="2"/>
  <c r="L15" i="2"/>
  <c r="L14" i="2"/>
  <c r="L5" i="3"/>
  <c r="L22" i="2"/>
  <c r="K23" i="2"/>
  <c r="J23" i="2"/>
  <c r="I23" i="2"/>
  <c r="J57" i="3"/>
  <c r="L16" i="3"/>
  <c r="M16" i="3" s="1"/>
  <c r="K57" i="3"/>
  <c r="L53" i="3"/>
  <c r="M53" i="3" s="1"/>
  <c r="L54" i="3"/>
  <c r="L55" i="3"/>
  <c r="M55" i="3" s="1"/>
  <c r="L56" i="3"/>
  <c r="K51" i="3"/>
  <c r="J51" i="3"/>
  <c r="I51" i="3"/>
  <c r="L50" i="3"/>
  <c r="L51" i="3" s="1"/>
  <c r="L52" i="3"/>
  <c r="L24" i="2"/>
  <c r="L19" i="2"/>
  <c r="I11" i="3"/>
  <c r="I18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K61" i="3"/>
  <c r="J61" i="3"/>
  <c r="I61" i="3"/>
  <c r="L60" i="3"/>
  <c r="L59" i="3"/>
  <c r="L58" i="3"/>
  <c r="I57" i="3"/>
  <c r="K49" i="3"/>
  <c r="J49" i="3"/>
  <c r="I49" i="3"/>
  <c r="L48" i="3"/>
  <c r="L49" i="3" s="1"/>
  <c r="K20" i="3"/>
  <c r="J20" i="3"/>
  <c r="I20" i="3"/>
  <c r="L19" i="3"/>
  <c r="L20" i="3" s="1"/>
  <c r="K18" i="3"/>
  <c r="J18" i="3"/>
  <c r="L17" i="3"/>
  <c r="L15" i="3"/>
  <c r="L14" i="3"/>
  <c r="L13" i="3"/>
  <c r="L12" i="3"/>
  <c r="K11" i="3"/>
  <c r="J11" i="3"/>
  <c r="L10" i="3"/>
  <c r="L9" i="3"/>
  <c r="L8" i="3"/>
  <c r="L7" i="3"/>
  <c r="L6" i="3"/>
  <c r="E62" i="3" l="1"/>
  <c r="H62" i="3"/>
  <c r="G62" i="3"/>
  <c r="F62" i="3"/>
  <c r="F39" i="2"/>
  <c r="H39" i="2" s="1"/>
  <c r="M14" i="2"/>
  <c r="M15" i="2"/>
  <c r="L47" i="3"/>
  <c r="M22" i="2"/>
  <c r="M54" i="3"/>
  <c r="L23" i="2"/>
  <c r="M23" i="2" s="1"/>
  <c r="M56" i="3"/>
  <c r="M19" i="2"/>
  <c r="L57" i="3"/>
  <c r="M57" i="3" s="1"/>
  <c r="K62" i="3"/>
  <c r="J62" i="3"/>
  <c r="M43" i="3"/>
  <c r="M39" i="3"/>
  <c r="M35" i="3"/>
  <c r="M31" i="3"/>
  <c r="M28" i="3"/>
  <c r="M24" i="3"/>
  <c r="I62" i="3"/>
  <c r="M38" i="3"/>
  <c r="M46" i="3"/>
  <c r="M42" i="3"/>
  <c r="M34" i="3"/>
  <c r="M30" i="3"/>
  <c r="M27" i="3"/>
  <c r="M23" i="3"/>
  <c r="M52" i="3"/>
  <c r="M51" i="3"/>
  <c r="M50" i="3"/>
  <c r="M40" i="3"/>
  <c r="M36" i="3"/>
  <c r="M32" i="3"/>
  <c r="M25" i="3"/>
  <c r="M41" i="3"/>
  <c r="M45" i="3"/>
  <c r="M22" i="3"/>
  <c r="M37" i="3"/>
  <c r="M33" i="3"/>
  <c r="M29" i="3"/>
  <c r="M26" i="3"/>
  <c r="M44" i="3"/>
  <c r="L11" i="3"/>
  <c r="L61" i="3"/>
  <c r="L18" i="3"/>
  <c r="M18" i="3" l="1"/>
  <c r="L62" i="3"/>
  <c r="M47" i="3"/>
  <c r="M15" i="3"/>
  <c r="M59" i="3"/>
  <c r="K16" i="2"/>
  <c r="L13" i="2"/>
  <c r="M13" i="2" s="1"/>
  <c r="J16" i="2"/>
  <c r="L16" i="2" s="1"/>
  <c r="L29" i="2"/>
  <c r="M29" i="2" s="1"/>
  <c r="L32" i="2"/>
  <c r="K35" i="2"/>
  <c r="K25" i="2"/>
  <c r="J25" i="2"/>
  <c r="I25" i="2"/>
  <c r="M24" i="2"/>
  <c r="K21" i="2"/>
  <c r="J21" i="2"/>
  <c r="I21" i="2"/>
  <c r="L20" i="2"/>
  <c r="M20" i="2" s="1"/>
  <c r="L18" i="2"/>
  <c r="L17" i="2"/>
  <c r="L12" i="2"/>
  <c r="L11" i="2"/>
  <c r="M11" i="2" s="1"/>
  <c r="L10" i="2"/>
  <c r="K9" i="2"/>
  <c r="J9" i="2"/>
  <c r="I9" i="2"/>
  <c r="L8" i="2"/>
  <c r="M8" i="2" s="1"/>
  <c r="L7" i="2"/>
  <c r="J6" i="2"/>
  <c r="I6" i="2"/>
  <c r="L5" i="2"/>
  <c r="M5" i="2" s="1"/>
  <c r="M62" i="3" l="1"/>
  <c r="G63" i="3"/>
  <c r="M32" i="2"/>
  <c r="M12" i="2"/>
  <c r="M7" i="2"/>
  <c r="M17" i="2"/>
  <c r="M10" i="2"/>
  <c r="M18" i="2"/>
  <c r="L9" i="2"/>
  <c r="M9" i="2" s="1"/>
  <c r="M16" i="2"/>
  <c r="L6" i="2"/>
  <c r="L21" i="2"/>
  <c r="M21" i="2" s="1"/>
  <c r="L25" i="2"/>
  <c r="M25" i="2" s="1"/>
  <c r="F63" i="3" l="1"/>
  <c r="M6" i="2"/>
  <c r="E63" i="3"/>
  <c r="H63" i="3" l="1"/>
  <c r="L36" i="2"/>
  <c r="M36" i="2" s="1"/>
  <c r="L37" i="2"/>
  <c r="M37" i="2" s="1"/>
  <c r="M7" i="3"/>
  <c r="M19" i="3" l="1"/>
  <c r="M6" i="3"/>
  <c r="M8" i="3"/>
  <c r="M9" i="3"/>
  <c r="M20" i="3" l="1"/>
  <c r="M13" i="3" l="1"/>
  <c r="M11" i="3" l="1"/>
  <c r="M58" i="3" l="1"/>
  <c r="L28" i="2" l="1"/>
  <c r="M28" i="2" s="1"/>
  <c r="L26" i="2" l="1"/>
  <c r="M26" i="2" s="1"/>
  <c r="L34" i="2"/>
  <c r="M34" i="2" s="1"/>
  <c r="L33" i="2"/>
  <c r="M33" i="2" s="1"/>
  <c r="L31" i="2"/>
  <c r="M31" i="2" s="1"/>
  <c r="L30" i="2"/>
  <c r="M30" i="2" s="1"/>
  <c r="L27" i="2"/>
  <c r="M27" i="2" s="1"/>
  <c r="M48" i="3" l="1"/>
  <c r="M49" i="3" l="1"/>
  <c r="M60" i="3" l="1"/>
  <c r="M61" i="3" l="1"/>
  <c r="M17" i="3" l="1"/>
  <c r="M14" i="3"/>
  <c r="M12" i="3"/>
  <c r="M10" i="3"/>
  <c r="M5" i="3"/>
  <c r="L38" i="2"/>
  <c r="M38" i="2" s="1"/>
  <c r="K38" i="2"/>
  <c r="K39" i="2" s="1"/>
  <c r="J38" i="2"/>
  <c r="I38" i="2"/>
  <c r="J35" i="2"/>
  <c r="I35" i="2"/>
  <c r="I39" i="2" s="1"/>
  <c r="J39" i="2" l="1"/>
  <c r="J63" i="3" s="1"/>
  <c r="K63" i="3"/>
  <c r="I63" i="3"/>
  <c r="L35" i="2"/>
  <c r="M35" i="2" s="1"/>
  <c r="L39" i="2" l="1"/>
  <c r="M39" i="2" l="1"/>
  <c r="L63" i="3"/>
</calcChain>
</file>

<file path=xl/sharedStrings.xml><?xml version="1.0" encoding="utf-8"?>
<sst xmlns="http://schemas.openxmlformats.org/spreadsheetml/2006/main" count="315" uniqueCount="231">
  <si>
    <t>&lt;수입부&gt;</t>
  </si>
  <si>
    <t>관</t>
  </si>
  <si>
    <t>항</t>
  </si>
  <si>
    <t>목</t>
  </si>
  <si>
    <t>세목</t>
  </si>
  <si>
    <t>보조금</t>
  </si>
  <si>
    <t>자부담</t>
  </si>
  <si>
    <t>후원금</t>
  </si>
  <si>
    <t>합계</t>
  </si>
  <si>
    <t>입소자부담금
수입</t>
  </si>
  <si>
    <t>입소비용수입</t>
  </si>
  <si>
    <t>소 계</t>
  </si>
  <si>
    <t>사업수입</t>
  </si>
  <si>
    <t>실습회비</t>
  </si>
  <si>
    <t>보조금수입</t>
  </si>
  <si>
    <t>국고보조금</t>
  </si>
  <si>
    <t>기타보조금</t>
  </si>
  <si>
    <t>탈시설자립지원금</t>
  </si>
  <si>
    <t>후원금수입</t>
  </si>
  <si>
    <t>지정후원금</t>
  </si>
  <si>
    <t>비지정후원금</t>
  </si>
  <si>
    <t>전입금</t>
  </si>
  <si>
    <t>법인전입금</t>
  </si>
  <si>
    <t>법인전입금(후원금)</t>
  </si>
  <si>
    <t>이월금</t>
  </si>
  <si>
    <t>전년도이월금</t>
  </si>
  <si>
    <t>잡수입</t>
  </si>
  <si>
    <t>이자수입</t>
  </si>
  <si>
    <t>기타잡수입</t>
  </si>
  <si>
    <t>수입합계</t>
  </si>
  <si>
    <t>&lt;지출부&gt;</t>
  </si>
  <si>
    <t xml:space="preserve">항 </t>
  </si>
  <si>
    <t>사무비</t>
  </si>
  <si>
    <t>인건비</t>
  </si>
  <si>
    <t>급여</t>
  </si>
  <si>
    <t>제수당</t>
  </si>
  <si>
    <t>명절상여금</t>
  </si>
  <si>
    <t>퇴직금및퇴직적립금</t>
  </si>
  <si>
    <t>퇴직연금</t>
  </si>
  <si>
    <t>사회보험부담금</t>
  </si>
  <si>
    <t>기타후생경비</t>
  </si>
  <si>
    <t>운영비</t>
  </si>
  <si>
    <t>여비</t>
  </si>
  <si>
    <t>수용비및수수료</t>
  </si>
  <si>
    <t>제세공과금</t>
  </si>
  <si>
    <t>기타운영비</t>
  </si>
  <si>
    <t>직원교육비</t>
  </si>
  <si>
    <t>차량비</t>
  </si>
  <si>
    <t>지정사업비</t>
  </si>
  <si>
    <t>실습생교육</t>
  </si>
  <si>
    <t>이동지원서비스</t>
  </si>
  <si>
    <t>보장구수리</t>
  </si>
  <si>
    <t>주거서비스</t>
  </si>
  <si>
    <t>오방보치아대회</t>
  </si>
  <si>
    <t>지출합계</t>
  </si>
  <si>
    <t>전년도이월금
(탈시설자립지원금)</t>
    <phoneticPr fontId="17" type="noConversion"/>
  </si>
  <si>
    <t>전년도이월금
(탈시설자립주택)</t>
    <phoneticPr fontId="17" type="noConversion"/>
  </si>
  <si>
    <t>사업
수입</t>
    <phoneticPr fontId="17" type="noConversion"/>
  </si>
  <si>
    <t>전년도이월금
(체험홈사업)</t>
    <phoneticPr fontId="17" type="noConversion"/>
  </si>
  <si>
    <t>전년도이월금
(비지정후원금)</t>
    <phoneticPr fontId="17" type="noConversion"/>
  </si>
  <si>
    <t>기타예금
이자수입</t>
    <phoneticPr fontId="17" type="noConversion"/>
  </si>
  <si>
    <t>반환금</t>
    <phoneticPr fontId="17" type="noConversion"/>
  </si>
  <si>
    <t>예비비</t>
    <phoneticPr fontId="17" type="noConversion"/>
  </si>
  <si>
    <t>탈시설자립지원
주거사업</t>
    <phoneticPr fontId="17" type="noConversion"/>
  </si>
  <si>
    <t>지정후원금
(오방데이)</t>
    <phoneticPr fontId="17" type="noConversion"/>
  </si>
  <si>
    <t>탈시설자립지원금</t>
    <phoneticPr fontId="17" type="noConversion"/>
  </si>
  <si>
    <t>전년도이월금
(일반사업)</t>
    <phoneticPr fontId="17" type="noConversion"/>
  </si>
  <si>
    <t>전년도이월금
(법인전입금후원금)</t>
    <phoneticPr fontId="17" type="noConversion"/>
  </si>
  <si>
    <t>재산조성비</t>
    <phoneticPr fontId="17" type="noConversion"/>
  </si>
  <si>
    <t>시설비</t>
    <phoneticPr fontId="17" type="noConversion"/>
  </si>
  <si>
    <t>자산취득비</t>
    <phoneticPr fontId="17" type="noConversion"/>
  </si>
  <si>
    <t xml:space="preserve"> ○ 비지정후원금 전년도이월금</t>
    <phoneticPr fontId="17" type="noConversion"/>
  </si>
  <si>
    <t xml:space="preserve"> ○ 체험홈사업 전년도이월금</t>
    <phoneticPr fontId="17" type="noConversion"/>
  </si>
  <si>
    <t>시간외수당</t>
    <phoneticPr fontId="17" type="noConversion"/>
  </si>
  <si>
    <t>전년도이월금
(지정후원금)</t>
    <phoneticPr fontId="17" type="noConversion"/>
  </si>
  <si>
    <t xml:space="preserve"> ○ 비지정후원금</t>
    <phoneticPr fontId="17" type="noConversion"/>
  </si>
  <si>
    <t xml:space="preserve"> ○ 공동모금회 지정후원(오방데이)</t>
    <phoneticPr fontId="17" type="noConversion"/>
  </si>
  <si>
    <t xml:space="preserve"> ○ 법인전입금후원금 전년도이월금</t>
    <phoneticPr fontId="17" type="noConversion"/>
  </si>
  <si>
    <t>지정후원금
(보치아대회)</t>
    <phoneticPr fontId="17" type="noConversion"/>
  </si>
  <si>
    <t xml:space="preserve"> ○ 오방보치아대회 5,000,000원 (지정후원금)</t>
    <phoneticPr fontId="17" type="noConversion"/>
  </si>
  <si>
    <t xml:space="preserve"> ○ 공동모금회 오방보치아대회 지정기탁</t>
    <phoneticPr fontId="17" type="noConversion"/>
  </si>
  <si>
    <t xml:space="preserve"> ○ 지정후원금 결산이자</t>
    <phoneticPr fontId="17" type="noConversion"/>
  </si>
  <si>
    <t xml:space="preserve"> ○ 일반사업 결산이자</t>
    <phoneticPr fontId="17" type="noConversion"/>
  </si>
  <si>
    <t xml:space="preserve"> ○ 지정체험홈 임대보증금 및 전년도이월금</t>
    <phoneticPr fontId="17" type="noConversion"/>
  </si>
  <si>
    <t xml:space="preserve"> ○ 탈시설자립주거지원사업 전년도이월금 및 결산이자</t>
    <phoneticPr fontId="17" type="noConversion"/>
  </si>
  <si>
    <t>자조모임</t>
    <phoneticPr fontId="17" type="noConversion"/>
  </si>
  <si>
    <t>문화여가</t>
    <phoneticPr fontId="17" type="noConversion"/>
  </si>
  <si>
    <t>예비비 및 
기타</t>
  </si>
  <si>
    <t>회비사업수입</t>
    <phoneticPr fontId="17" type="noConversion"/>
  </si>
  <si>
    <t xml:space="preserve"> ○ 장기체험 월 150,000원</t>
    <phoneticPr fontId="17" type="noConversion"/>
  </si>
  <si>
    <t>전년도이월금
(자립생활지원사업)</t>
    <phoneticPr fontId="17" type="noConversion"/>
  </si>
  <si>
    <t xml:space="preserve"> ○ 차량지원사업 전년도이월금, 결산이자</t>
    <phoneticPr fontId="17" type="noConversion"/>
  </si>
  <si>
    <t xml:space="preserve"> ○ 종합지원센터 자립활동 틈새지원 보조금</t>
    <phoneticPr fontId="17" type="noConversion"/>
  </si>
  <si>
    <t xml:space="preserve"> ○ 근로지원본인부담금 8시간 1명, 4시간 1명(비지정후원금)</t>
    <phoneticPr fontId="17" type="noConversion"/>
  </si>
  <si>
    <t>잡지출</t>
    <phoneticPr fontId="17" type="noConversion"/>
  </si>
  <si>
    <t xml:space="preserve">                    (단위 : 천원)</t>
    <phoneticPr fontId="21" type="noConversion"/>
  </si>
  <si>
    <t>세입</t>
    <phoneticPr fontId="21" type="noConversion"/>
  </si>
  <si>
    <t>세출</t>
    <phoneticPr fontId="21" type="noConversion"/>
  </si>
  <si>
    <t>과목</t>
  </si>
  <si>
    <t>입소자부담금수입</t>
  </si>
  <si>
    <t>사
무
비</t>
    <phoneticPr fontId="21" type="noConversion"/>
  </si>
  <si>
    <t>업무추진비</t>
  </si>
  <si>
    <t>과년도수입</t>
    <phoneticPr fontId="21" type="noConversion"/>
  </si>
  <si>
    <t>보
조
금
수
입</t>
    <phoneticPr fontId="21" type="noConversion"/>
  </si>
  <si>
    <t>시도보조금</t>
  </si>
  <si>
    <t>재산조성비</t>
  </si>
  <si>
    <t>사
업
비</t>
    <phoneticPr fontId="21" type="noConversion"/>
  </si>
  <si>
    <t>후
원
금
수
입</t>
    <phoneticPr fontId="21" type="noConversion"/>
  </si>
  <si>
    <t>전출금</t>
  </si>
  <si>
    <t>상환금</t>
    <phoneticPr fontId="21" type="noConversion"/>
  </si>
  <si>
    <t>잡지출</t>
  </si>
  <si>
    <t>과년도지출</t>
  </si>
  <si>
    <t>예비비</t>
  </si>
  <si>
    <t xml:space="preserve"> ○ 지역사회문화체험 야구장 회비</t>
    <phoneticPr fontId="17" type="noConversion"/>
  </si>
  <si>
    <t>이용자 중심
권익옹호 지원</t>
    <phoneticPr fontId="17" type="noConversion"/>
  </si>
  <si>
    <t>동료상담 및
동료상담가 지원</t>
    <phoneticPr fontId="17" type="noConversion"/>
  </si>
  <si>
    <t>동료상담가
양성</t>
    <phoneticPr fontId="17" type="noConversion"/>
  </si>
  <si>
    <t>동료상담
프로그램 개발</t>
    <phoneticPr fontId="17" type="noConversion"/>
  </si>
  <si>
    <t>지역사회
역량강화
활동</t>
    <phoneticPr fontId="17" type="noConversion"/>
  </si>
  <si>
    <t>자립지원서비스</t>
    <phoneticPr fontId="17" type="noConversion"/>
  </si>
  <si>
    <t>지역사회 자립 장애인 자립지원 기획 및 관리</t>
    <phoneticPr fontId="17" type="noConversion"/>
  </si>
  <si>
    <t>장애인 인권침해,학대
긴급지원 및
자원연계</t>
    <phoneticPr fontId="17" type="noConversion"/>
  </si>
  <si>
    <t>체험홈 자립지원 시설관리</t>
    <phoneticPr fontId="17" type="noConversion"/>
  </si>
  <si>
    <t>자원개발활동</t>
    <phoneticPr fontId="17" type="noConversion"/>
  </si>
  <si>
    <t xml:space="preserve"> ○ 오방데이 1,200,000원(지정후원금)</t>
    <phoneticPr fontId="17" type="noConversion"/>
  </si>
  <si>
    <t xml:space="preserve"> ○ 종합지원센터협약체험홈 임대보증금 1,500,000원(상시 잔액)
 ○ 전년도이월금(탈시설자립지원금)
 ○ 종합지원센터 지원 이용인 활동지원급여 지원금액
 ○ 자립생활주택 이용인 프로그램</t>
    <phoneticPr fontId="17" type="noConversion"/>
  </si>
  <si>
    <t>장애인권 교육
및 양성교육</t>
    <phoneticPr fontId="17" type="noConversion"/>
  </si>
  <si>
    <t>장애인 지역사회
사회참여
활동지원</t>
    <phoneticPr fontId="17" type="noConversion"/>
  </si>
  <si>
    <t>장애인 자립을
위한 지역사회
환경변화 지원</t>
    <phoneticPr fontId="17" type="noConversion"/>
  </si>
  <si>
    <t>장애인 권익향상
네트워크
구축 운영</t>
    <phoneticPr fontId="17" type="noConversion"/>
  </si>
  <si>
    <t>장애인 자립생활
지원 및 기타
복지증진 활동</t>
    <phoneticPr fontId="17" type="noConversion"/>
  </si>
  <si>
    <t>개인별자립
생활지원
계획수립
및 지원</t>
    <phoneticPr fontId="17" type="noConversion"/>
  </si>
  <si>
    <t>개인별자립지원
모니터링 및
사후지원</t>
    <phoneticPr fontId="17" type="noConversion"/>
  </si>
  <si>
    <t>개인별자립지원 및 자립생활기술훈련</t>
    <phoneticPr fontId="17" type="noConversion"/>
  </si>
  <si>
    <t>개인별 자립생활
기술훈련 지원</t>
    <phoneticPr fontId="17" type="noConversion"/>
  </si>
  <si>
    <t>지역사회
자립자원
정보제공</t>
    <phoneticPr fontId="17" type="noConversion"/>
  </si>
  <si>
    <t>지역사회
거주 지원 상담</t>
    <phoneticPr fontId="17" type="noConversion"/>
  </si>
  <si>
    <t>자립생활
기술훈련 및 교육</t>
    <phoneticPr fontId="17" type="noConversion"/>
  </si>
  <si>
    <t>거주시설
네트워크 협력</t>
    <phoneticPr fontId="17" type="noConversion"/>
  </si>
  <si>
    <t>자립장애인
사각지대 발굴</t>
    <phoneticPr fontId="17" type="noConversion"/>
  </si>
  <si>
    <t>탈시설자립주택
운영비</t>
    <phoneticPr fontId="17" type="noConversion"/>
  </si>
  <si>
    <t>탈시설
자립지원금</t>
    <phoneticPr fontId="17" type="noConversion"/>
  </si>
  <si>
    <t>지정후원금
(해외문화탐방)</t>
    <phoneticPr fontId="17" type="noConversion"/>
  </si>
  <si>
    <t xml:space="preserve"> ○ 공동모금회 중증장애인 해외문화탐방</t>
    <phoneticPr fontId="17" type="noConversion"/>
  </si>
  <si>
    <t xml:space="preserve"> ○ 권리중심 중증장애인 일자리 보조금</t>
    <phoneticPr fontId="17" type="noConversion"/>
  </si>
  <si>
    <t>권리중심
중증장애인 일자리</t>
    <phoneticPr fontId="17" type="noConversion"/>
  </si>
  <si>
    <t>권리중심
중증장애인
일자리사업</t>
    <phoneticPr fontId="17" type="noConversion"/>
  </si>
  <si>
    <t>참여자교육</t>
    <phoneticPr fontId="17" type="noConversion"/>
  </si>
  <si>
    <t>접근성 및 편의시설 모니터링 사업</t>
    <phoneticPr fontId="17" type="noConversion"/>
  </si>
  <si>
    <t>문화예술사업</t>
    <phoneticPr fontId="17" type="noConversion"/>
  </si>
  <si>
    <t>중증장애인일자리워크숍</t>
    <phoneticPr fontId="17" type="noConversion"/>
  </si>
  <si>
    <t>고용장려금</t>
    <phoneticPr fontId="17" type="noConversion"/>
  </si>
  <si>
    <t>후원금</t>
    <phoneticPr fontId="17" type="noConversion"/>
  </si>
  <si>
    <t>고용
장려금</t>
    <phoneticPr fontId="17" type="noConversion"/>
  </si>
  <si>
    <t>고용장려금
(권리중심일자리)</t>
    <phoneticPr fontId="17" type="noConversion"/>
  </si>
  <si>
    <t>사업진행비</t>
    <phoneticPr fontId="17" type="noConversion"/>
  </si>
  <si>
    <t xml:space="preserve"> ○ 장애인자립생활지원사업 2025년 국고보조금 168,467,000원</t>
    <phoneticPr fontId="17" type="noConversion"/>
  </si>
  <si>
    <t xml:space="preserve"> ○ 탈시설자립주거지원사업 2025년 지방보조금</t>
    <phoneticPr fontId="17" type="noConversion"/>
  </si>
  <si>
    <t>전년도이월금
(보치아)</t>
    <phoneticPr fontId="17" type="noConversion"/>
  </si>
  <si>
    <t xml:space="preserve"> ○ 탈시설자립주택 전년도이월금</t>
    <phoneticPr fontId="17" type="noConversion"/>
  </si>
  <si>
    <t xml:space="preserve"> ○ 권리중심 중증장애인 일자리 고용장려금</t>
    <phoneticPr fontId="17" type="noConversion"/>
  </si>
  <si>
    <t xml:space="preserve"> ○ 비지정후원금 계좌로 잡지출</t>
    <phoneticPr fontId="17" type="noConversion"/>
  </si>
  <si>
    <t xml:space="preserve"> ○ 자립생활지원사업, 탈시설자립주택운영 전년도 잔액 및 이자 반환</t>
    <phoneticPr fontId="17" type="noConversion"/>
  </si>
  <si>
    <t xml:space="preserve"> ○ 자립지원팀 명절상여금(국고보조금)
  - 간사(4급 4호봉) 2,329,900원*60%=1,397,940원*2회= 2,795,880원
  - 간사(4급 5호봉) 2,391,600원*60%=1,434,960원*1회= 1,434,960원
  - 간사(4급 6호봉) 2,452,800원*60%=1,471,680원*1회= 1,471,680원
  - 시간제(4시간)    1,048,135원*60%=628,880원*2회= 1,257,760원</t>
    <phoneticPr fontId="17" type="noConversion"/>
  </si>
  <si>
    <t xml:space="preserve"> ○ 자립팀 퇴직연금 6,732,070원(국고보조금)
 ○ 탈시설 퇴직연금 2,896,310원(탈시설자립지원주거사업)</t>
    <phoneticPr fontId="17" type="noConversion"/>
  </si>
  <si>
    <t xml:space="preserve"> ○ 사회복지사 보수교육 56,000원*4명=224,000원(국고보조금)
 ○ 직원교육비 500,000원 (법인전입금)</t>
    <phoneticPr fontId="17" type="noConversion"/>
  </si>
  <si>
    <t xml:space="preserve"> ○ 기관차량정비 유지비, 차량 소모품비(국고보조금)</t>
    <phoneticPr fontId="17" type="noConversion"/>
  </si>
  <si>
    <t xml:space="preserve"> ○ 접근성 및 편의시설 모니터링 1,400,000원(국고보조금)</t>
    <phoneticPr fontId="17" type="noConversion"/>
  </si>
  <si>
    <t xml:space="preserve"> ○ 동료상담가 보수교육 500,000원(국고보조금)</t>
    <phoneticPr fontId="17" type="noConversion"/>
  </si>
  <si>
    <t xml:space="preserve"> ○ 자립지원기관 간담회 1,000,000원(국고보조금)</t>
    <phoneticPr fontId="17" type="noConversion"/>
  </si>
  <si>
    <t xml:space="preserve"> ○ 기관차량 주유비 1,200,000원(국고보조금)</t>
    <phoneticPr fontId="17" type="noConversion"/>
  </si>
  <si>
    <t xml:space="preserve"> ○ 자조모임 600,000원(국고보조금)</t>
    <phoneticPr fontId="17" type="noConversion"/>
  </si>
  <si>
    <t xml:space="preserve"> ○ 주택개조 사업비 1,700,000원(국고보조금)</t>
    <phoneticPr fontId="17" type="noConversion"/>
  </si>
  <si>
    <t xml:space="preserve"> ○ 개인별 자립생활 기술훈련 지원 1,000,000원(국고보조금)
 ○ 개인별 안전생활매뉴얼 제작 2,200,000원(국고보조금)</t>
    <phoneticPr fontId="17" type="noConversion"/>
  </si>
  <si>
    <t>일반사업비</t>
    <phoneticPr fontId="17" type="noConversion"/>
  </si>
  <si>
    <t>소 계</t>
    <phoneticPr fontId="17" type="noConversion"/>
  </si>
  <si>
    <t>인권단체협력사업</t>
  </si>
  <si>
    <t>인권단체협력사업</t>
    <phoneticPr fontId="17" type="noConversion"/>
  </si>
  <si>
    <t xml:space="preserve"> ○ 접근성 및 편의시설 모니터링 (권리중심 일자리 자부담)
  - 접근성 및 편의시설 모니터링 전단지 200,000원
  - 접근성 및 편의시설 모니터링 간담회 1,000,000원</t>
    <phoneticPr fontId="17" type="noConversion"/>
  </si>
  <si>
    <t xml:space="preserve"> ○ 전권협 분담금 150,000원*10개월=1,500,000원(권리중심 일자리 자부담)</t>
    <phoneticPr fontId="17" type="noConversion"/>
  </si>
  <si>
    <t xml:space="preserve"> ○ 인권단체협력사업 보조금</t>
    <phoneticPr fontId="17" type="noConversion"/>
  </si>
  <si>
    <t>지방보조금(영화제)</t>
    <phoneticPr fontId="17" type="noConversion"/>
  </si>
  <si>
    <t xml:space="preserve"> ○ 북구장애인인권영화제 지방보조금</t>
    <phoneticPr fontId="17" type="noConversion"/>
  </si>
  <si>
    <t>인권단체
협력사업</t>
  </si>
  <si>
    <t xml:space="preserve"> ○ 인권단체협력사업(보조금)</t>
    <phoneticPr fontId="17" type="noConversion"/>
  </si>
  <si>
    <t xml:space="preserve"> ○ 장애인권현장이야기-단행본발간 4,500,000원(국고보조금)
 ○ 북구장애인인권영화제 2,000,000원(지방보조금)
 ○ 활동가대회 1,200,000원(법인전입금)</t>
    <phoneticPr fontId="17" type="noConversion"/>
  </si>
  <si>
    <t>기타운영비</t>
    <phoneticPr fontId="17" type="noConversion"/>
  </si>
  <si>
    <t xml:space="preserve"> </t>
    <phoneticPr fontId="17" type="noConversion"/>
  </si>
  <si>
    <t>2025년 최종추경예산</t>
    <phoneticPr fontId="17" type="noConversion"/>
  </si>
  <si>
    <t>2025년 최종추경예산</t>
    <phoneticPr fontId="21" type="noConversion"/>
  </si>
  <si>
    <t xml:space="preserve"> ○ 주거환경다양화 500,000원(국고보조금)</t>
    <phoneticPr fontId="17" type="noConversion"/>
  </si>
  <si>
    <t xml:space="preserve"> ○ 지역사회 거주지원 상담프로그램 '더숲' 6,955,980원(국고보조금)</t>
    <phoneticPr fontId="17" type="noConversion"/>
  </si>
  <si>
    <t xml:space="preserve"> ○ 자립생활 홍보 498,120원(국고보조금)</t>
    <phoneticPr fontId="17" type="noConversion"/>
  </si>
  <si>
    <t xml:space="preserve"> ○ 보장구수리비 235,000원(국고보조금)</t>
    <phoneticPr fontId="17" type="noConversion"/>
  </si>
  <si>
    <t xml:space="preserve"> ○ 보치아, 수영교실 390,000원(국고보조금)</t>
    <phoneticPr fontId="17" type="noConversion"/>
  </si>
  <si>
    <t xml:space="preserve"> ○ 기타 사업진행비 852,800원 (권리중심 일자리 자부담)</t>
    <phoneticPr fontId="17" type="noConversion"/>
  </si>
  <si>
    <t xml:space="preserve"> ○ 사회복지사 실습비 100,000원*1명=100,000원(실습회비 자부담)</t>
    <phoneticPr fontId="17" type="noConversion"/>
  </si>
  <si>
    <t xml:space="preserve"> ○ 장애인차별상담사업 243,690원(국고보조금)</t>
    <phoneticPr fontId="17" type="noConversion"/>
  </si>
  <si>
    <t xml:space="preserve"> ○ 동료상담가 양성교육 심화과정 4,499,800원(국고보조금)</t>
    <phoneticPr fontId="17" type="noConversion"/>
  </si>
  <si>
    <t xml:space="preserve"> ○ 참여자교육 (권리중심 일자리 자부담)
  - 전담인력 신입직원교육 40,000원
  - 전담인력 사회복지사 보수교육 56,000원
  - 전담인력 전권협 워크숍 150,000원
  - 기본 직무 및 소양교육 1,000,000원
  - 장애인식개선교육 200,000원 
  - 개인정보,산업안전보건교육 200,000원</t>
    <phoneticPr fontId="17" type="noConversion"/>
  </si>
  <si>
    <t xml:space="preserve"> ○ 중증장애인일자리 참여자 워크숍 (권리중심 일자리 자부담)
  - 숙소비 592,800원
  - 식사비 704,900원
  - 사전답사비 36,000원
  - 주유비 50,000원
  - 진행비 407,500원</t>
    <phoneticPr fontId="17" type="noConversion"/>
  </si>
  <si>
    <t xml:space="preserve"> ○ 사회복지사 실습비 100,000원*1명=100,000원</t>
    <phoneticPr fontId="17" type="noConversion"/>
  </si>
  <si>
    <t xml:space="preserve"> ○ 직원상해보험 10,000원*4명=40,000원(국고보조금)
 ○ 3812자동차세(62,020원)(국고보조금)
 ○ 신원보증보험 1명(22,400원)(국고보조금)
 ○ 차량보험(77주 1402)=952,540원(국고보조금)
 ○ 상해보험료 10,000원*6명=60,000원(권리중심 일자리 자부담)</t>
    <phoneticPr fontId="17" type="noConversion"/>
  </si>
  <si>
    <t xml:space="preserve"> ○ 아동보육시설 장애인의 자립지원 방안 정책토론회 2,479,120원(국고보조금)
 ○ 편의시설 접근성 모니터링 간담회 800,000원(국고보조금)</t>
    <phoneticPr fontId="17" type="noConversion"/>
  </si>
  <si>
    <t xml:space="preserve"> ○ 거주시설장애인 자립생활교육 100,000원(국고보조금)
 ○ 자기주도적 자립생활 기술훈련 578,600원(국고보조금)</t>
    <phoneticPr fontId="17" type="noConversion"/>
  </si>
  <si>
    <t xml:space="preserve"> ○ 문화예술사업비 (권리중심 일자리 자부담)
  - 영화제작비 5,000,000원
  - 영화상영회 및 홍보비 1,000,000원
  - 문화예술 뮤지컬 관람 1,200,000원</t>
    <phoneticPr fontId="17" type="noConversion"/>
  </si>
  <si>
    <t xml:space="preserve"> ○ 자립생활이야기 발간 및 북콘서트 4,097,800원(국고보조금)</t>
    <phoneticPr fontId="17" type="noConversion"/>
  </si>
  <si>
    <t xml:space="preserve"> ○ 권리옹호활동가 인권스터디 800,000원(국고보조금)
 ○ 권리옹호자 양성교육 3,976,130원(국고보조금)
 ○ 반성폭력교육 929,530원(국고보조금)
 ○ 장애인권교육 400,000원(국고보조금)
 ○ 시설이용인 및 종사자 인권교육 500,000원(국고보조금)
 ○ 인권교육 활동가 보수교육 1,232,820원(국고보조금)
 ○ 중증장애인 해외문화탐방 22,000,000원(지정후원금)</t>
    <phoneticPr fontId="17" type="noConversion"/>
  </si>
  <si>
    <t xml:space="preserve"> ○ 사무용품, 우편요금, 퇴직연금수수료 등775,750원(국고보조금)
 ○ 권리중심일자리 수용비 및 수수료 754,640원(일자리보조금)</t>
    <phoneticPr fontId="17" type="noConversion"/>
  </si>
  <si>
    <t>2025-501 오방장애인자립생활센터 결산보고</t>
    <phoneticPr fontId="21" type="noConversion"/>
  </si>
  <si>
    <t>2025년최종
추경(A)</t>
    <phoneticPr fontId="21" type="noConversion"/>
  </si>
  <si>
    <t>잔액
(A-B)</t>
    <phoneticPr fontId="21" type="noConversion"/>
  </si>
  <si>
    <t>결산 집행율(%)
(B/A)</t>
    <phoneticPr fontId="21" type="noConversion"/>
  </si>
  <si>
    <t>차액</t>
    <phoneticPr fontId="21" type="noConversion"/>
  </si>
  <si>
    <t>항</t>
    <phoneticPr fontId="17" type="noConversion"/>
  </si>
  <si>
    <t>2025년최종
추경예산
(A)</t>
    <phoneticPr fontId="21" type="noConversion"/>
  </si>
  <si>
    <t>2025년 결산
(B)</t>
    <phoneticPr fontId="21" type="noConversion"/>
  </si>
  <si>
    <t>2025-501 오방장애인자립생활센터 결산보고</t>
    <phoneticPr fontId="17" type="noConversion"/>
  </si>
  <si>
    <t>잔액</t>
    <phoneticPr fontId="17" type="noConversion"/>
  </si>
  <si>
    <t>결산내역</t>
    <phoneticPr fontId="17" type="noConversion"/>
  </si>
  <si>
    <t>2025년 결산</t>
    <phoneticPr fontId="21" type="noConversion"/>
  </si>
  <si>
    <t>2025년 결산</t>
    <phoneticPr fontId="17" type="noConversion"/>
  </si>
  <si>
    <t xml:space="preserve"> ○ 법인전입금 후원금</t>
    <phoneticPr fontId="17" type="noConversion"/>
  </si>
  <si>
    <t xml:space="preserve"> ○ 장애인권캠페인
    - 지역사회문화체험 야구장 사업비 240,000원(회비사업수입 자부담)
    - 지역사회문화체험 야구장 입장료 292,000원(비지정후원금)
 ○ 기후환경캠페인 600,000원(국고보조금)</t>
    <phoneticPr fontId="17" type="noConversion"/>
  </si>
  <si>
    <t xml:space="preserve"> ○ 김장나눔 7,500,000원(국고보조금)</t>
    <phoneticPr fontId="17" type="noConversion"/>
  </si>
  <si>
    <t xml:space="preserve"> ○ 자체체험홈 운영관리비
   - 8,727,010원(입소비용수입 자부담,전년도체험홈이월금)
   - 4,241,590원(비지정후원금)
   - 201,100원(법인전입금후원금)</t>
    <phoneticPr fontId="17" type="noConversion"/>
  </si>
  <si>
    <t xml:space="preserve"> ○ 지정체험홈 운영관리비 4,531,570원(탈시설자립주택운영)</t>
    <phoneticPr fontId="17" type="noConversion"/>
  </si>
  <si>
    <t xml:space="preserve"> ○ 외부출장시 교통비, 간식비 등 46,800원(국고보조금)</t>
    <phoneticPr fontId="17" type="noConversion"/>
  </si>
  <si>
    <t xml:space="preserve"> ○ 자립지원팀 시간외수당 4,101,320원 (국고보조금)
 ○ 탈시설코디네이터 시간외수당 2,327,400원 (탈시설자립지원주거사업)</t>
    <phoneticPr fontId="17" type="noConversion"/>
  </si>
  <si>
    <t xml:space="preserve"> ○ 자립지원팀급여 87,542,560원 (국고보조금)
 ○ 탈시설코디네이터 32,428,440원 (탈시설자립지원주거사업)
 ○ 권리중심일자리 급여 69,517,520원 (일자리 보조금)</t>
    <phoneticPr fontId="17" type="noConversion"/>
  </si>
  <si>
    <t xml:space="preserve"> ○ 자립팀 사회보험부담금 9,135,670원(국고보조금)
 ○ 탈시설코디네이터 3,537,380원(탈시설자립지원주거사업)
 ○ 권리중심일자리 3,993,830원 (일자리 보조금)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</si>
</sst>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_-;_-@"/>
    <numFmt numFmtId="177" formatCode="_-* #,##0.0_-;\-* #,##0.0_-;_-* &quot;-&quot;_-;_-@_-"/>
    <numFmt numFmtId="178" formatCode="_-* #,##0.00_-;\-* #,##0.00_-;_-* &quot;-&quot;_-;_-@_-"/>
  </numFmts>
  <fonts count="44">
    <font>
      <sz val="11"/>
      <color rgb="FF000000"/>
      <name val="Malgun Gothic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rgb="FF000000"/>
      <name val="Gulim"/>
      <family val="3"/>
      <charset val="129"/>
    </font>
    <font>
      <b/>
      <sz val="10"/>
      <name val="Gulim"/>
      <family val="3"/>
      <charset val="129"/>
    </font>
    <font>
      <b/>
      <sz val="12"/>
      <name val="Gulim"/>
      <family val="3"/>
      <charset val="129"/>
    </font>
    <font>
      <sz val="9"/>
      <color rgb="FF000000"/>
      <name val="Malgun Gothic"/>
      <family val="3"/>
      <charset val="129"/>
    </font>
    <font>
      <b/>
      <sz val="10"/>
      <color rgb="FF000000"/>
      <name val="Gulim"/>
      <family val="3"/>
      <charset val="129"/>
    </font>
    <font>
      <sz val="11"/>
      <name val="Malgun Gothic"/>
      <family val="3"/>
      <charset val="129"/>
    </font>
    <font>
      <sz val="8"/>
      <color rgb="FF000000"/>
      <name val="Gulim"/>
      <family val="3"/>
      <charset val="129"/>
    </font>
    <font>
      <b/>
      <sz val="8"/>
      <color rgb="FF000000"/>
      <name val="Gulim"/>
      <family val="3"/>
      <charset val="129"/>
    </font>
    <font>
      <sz val="11"/>
      <color rgb="FF000000"/>
      <name val="Gulim"/>
      <family val="3"/>
      <charset val="129"/>
    </font>
    <font>
      <b/>
      <sz val="9"/>
      <color rgb="FF000000"/>
      <name val="Gulim"/>
      <family val="3"/>
      <charset val="129"/>
    </font>
    <font>
      <sz val="11"/>
      <color rgb="FF000000"/>
      <name val="Malgun Gothic"/>
      <family val="3"/>
      <charset val="129"/>
    </font>
    <font>
      <sz val="8"/>
      <name val="돋움"/>
      <family val="3"/>
      <charset val="129"/>
    </font>
    <font>
      <sz val="9"/>
      <color theme="1"/>
      <name val="Gulim"/>
      <family val="3"/>
      <charset val="129"/>
    </font>
    <font>
      <sz val="8"/>
      <color theme="1"/>
      <name val="Gulim"/>
      <family val="3"/>
      <charset val="129"/>
    </font>
    <font>
      <sz val="10"/>
      <name val="Malgun Gothic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Gulim"/>
      <family val="3"/>
      <charset val="129"/>
    </font>
    <font>
      <sz val="11"/>
      <color theme="1"/>
      <name val="Gulim"/>
      <family val="3"/>
      <charset val="129"/>
    </font>
    <font>
      <sz val="11"/>
      <color theme="1"/>
      <name val="Malgun Gothic"/>
      <family val="3"/>
      <charset val="129"/>
    </font>
    <font>
      <b/>
      <sz val="11"/>
      <color theme="1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sz val="9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1"/>
      <name val="돋움"/>
      <family val="3"/>
      <charset val="129"/>
    </font>
    <font>
      <b/>
      <sz val="9"/>
      <color rgb="FF0000FF"/>
      <name val="Gulim"/>
      <family val="3"/>
      <charset val="129"/>
    </font>
    <font>
      <b/>
      <sz val="9"/>
      <color theme="1"/>
      <name val="Gulim"/>
      <family val="3"/>
      <charset val="129"/>
    </font>
    <font>
      <sz val="8"/>
      <name val="Gulim"/>
      <family val="3"/>
      <charset val="129"/>
    </font>
    <font>
      <sz val="9"/>
      <name val="Gulim"/>
      <family val="3"/>
      <charset val="129"/>
    </font>
    <font>
      <b/>
      <sz val="2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굴림"/>
      <family val="3"/>
      <charset val="129"/>
    </font>
    <font>
      <sz val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2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rgb="FFDAEEF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9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indexed="64"/>
      </bottom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/>
      <diagonal/>
    </border>
    <border>
      <left style="hair">
        <color rgb="FF000000"/>
      </left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000000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indexed="64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medium">
        <color rgb="FF000000"/>
      </right>
      <top style="hair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1" fontId="16" fillId="0" borderId="0" applyFont="0" applyFill="0" applyBorder="0" applyAlignment="0" applyProtection="0">
      <alignment vertical="center"/>
    </xf>
    <xf numFmtId="0" fontId="5" fillId="0" borderId="46">
      <alignment vertical="center"/>
    </xf>
    <xf numFmtId="41" fontId="5" fillId="0" borderId="46" applyFont="0" applyFill="0" applyBorder="0" applyAlignment="0" applyProtection="0">
      <alignment vertical="center"/>
    </xf>
    <xf numFmtId="0" fontId="29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5" fillId="0" borderId="46">
      <alignment vertical="center"/>
    </xf>
    <xf numFmtId="0" fontId="29" fillId="0" borderId="46">
      <alignment vertical="center"/>
    </xf>
    <xf numFmtId="0" fontId="4" fillId="0" borderId="46">
      <alignment vertical="center"/>
    </xf>
    <xf numFmtId="41" fontId="4" fillId="0" borderId="46" applyFont="0" applyFill="0" applyBorder="0" applyAlignment="0" applyProtection="0">
      <alignment vertical="center"/>
    </xf>
    <xf numFmtId="0" fontId="3" fillId="0" borderId="46">
      <alignment vertical="center"/>
    </xf>
    <xf numFmtId="41" fontId="3" fillId="0" borderId="46" applyFont="0" applyFill="0" applyBorder="0" applyAlignment="0" applyProtection="0">
      <alignment vertical="center"/>
    </xf>
    <xf numFmtId="0" fontId="2" fillId="0" borderId="46">
      <alignment vertical="center"/>
    </xf>
    <xf numFmtId="0" fontId="16" fillId="0" borderId="46"/>
    <xf numFmtId="41" fontId="2" fillId="0" borderId="46" applyFont="0" applyFill="0" applyBorder="0" applyAlignment="0" applyProtection="0">
      <alignment vertical="center"/>
    </xf>
    <xf numFmtId="0" fontId="2" fillId="0" borderId="46">
      <alignment vertical="center"/>
    </xf>
    <xf numFmtId="41" fontId="2" fillId="0" borderId="46" applyFont="0" applyFill="0" applyBorder="0" applyAlignment="0" applyProtection="0">
      <alignment vertical="center"/>
    </xf>
    <xf numFmtId="0" fontId="39" fillId="0" borderId="46">
      <alignment vertical="center"/>
    </xf>
    <xf numFmtId="41" fontId="39" fillId="0" borderId="46">
      <alignment vertical="center"/>
    </xf>
    <xf numFmtId="41" fontId="39" fillId="0" borderId="46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41" fontId="29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1" fillId="0" borderId="46">
      <alignment vertical="center"/>
    </xf>
    <xf numFmtId="0" fontId="29" fillId="0" borderId="46">
      <alignment vertical="center"/>
    </xf>
    <xf numFmtId="41" fontId="29" fillId="0" borderId="46" applyFont="0" applyFill="0" applyBorder="0" applyAlignment="0" applyProtection="0">
      <alignment vertical="center"/>
    </xf>
    <xf numFmtId="0" fontId="16" fillId="0" borderId="46"/>
    <xf numFmtId="9" fontId="1" fillId="0" borderId="46" applyFont="0" applyFill="0" applyBorder="0" applyAlignment="0" applyProtection="0">
      <alignment vertical="center"/>
    </xf>
    <xf numFmtId="0" fontId="39" fillId="0" borderId="46">
      <alignment vertical="center"/>
    </xf>
    <xf numFmtId="41" fontId="39" fillId="0" borderId="46">
      <alignment vertical="center"/>
    </xf>
    <xf numFmtId="41" fontId="16" fillId="0" borderId="46" applyFont="0" applyFill="0" applyBorder="0" applyAlignment="0" applyProtection="0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0" fontId="1" fillId="0" borderId="46">
      <alignment vertical="center"/>
    </xf>
    <xf numFmtId="41" fontId="1" fillId="0" borderId="46" applyFont="0" applyFill="0" applyBorder="0" applyAlignment="0" applyProtection="0">
      <alignment vertical="center"/>
    </xf>
    <xf numFmtId="41" fontId="39" fillId="0" borderId="46">
      <alignment vertical="center"/>
    </xf>
    <xf numFmtId="41" fontId="39" fillId="0" borderId="46">
      <alignment vertical="center"/>
    </xf>
  </cellStyleXfs>
  <cellXfs count="364">
    <xf numFmtId="0" fontId="0" fillId="0" borderId="0" xfId="0" applyAlignment="1">
      <alignment vertical="center"/>
    </xf>
    <xf numFmtId="10" fontId="9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9" fillId="0" borderId="70" xfId="0" applyFont="1" applyBorder="1" applyAlignment="1">
      <alignment vertical="center" wrapText="1"/>
    </xf>
    <xf numFmtId="0" fontId="19" fillId="2" borderId="69" xfId="0" applyFont="1" applyFill="1" applyBorder="1" applyAlignment="1">
      <alignment vertical="center" wrapText="1"/>
    </xf>
    <xf numFmtId="0" fontId="19" fillId="0" borderId="73" xfId="0" applyFont="1" applyBorder="1" applyAlignment="1">
      <alignment vertical="center" wrapText="1"/>
    </xf>
    <xf numFmtId="176" fontId="19" fillId="2" borderId="63" xfId="0" applyNumberFormat="1" applyFont="1" applyFill="1" applyBorder="1" applyAlignment="1">
      <alignment vertical="center" wrapText="1"/>
    </xf>
    <xf numFmtId="176" fontId="15" fillId="3" borderId="77" xfId="0" applyNumberFormat="1" applyFont="1" applyFill="1" applyBorder="1" applyAlignment="1">
      <alignment vertical="center" wrapText="1"/>
    </xf>
    <xf numFmtId="176" fontId="15" fillId="3" borderId="78" xfId="0" applyNumberFormat="1" applyFont="1" applyFill="1" applyBorder="1" applyAlignment="1">
      <alignment horizontal="center" vertical="center" wrapText="1"/>
    </xf>
    <xf numFmtId="176" fontId="12" fillId="3" borderId="79" xfId="0" applyNumberFormat="1" applyFont="1" applyFill="1" applyBorder="1" applyAlignment="1">
      <alignment vertical="center" wrapText="1"/>
    </xf>
    <xf numFmtId="176" fontId="14" fillId="0" borderId="0" xfId="0" applyNumberFormat="1" applyFont="1" applyAlignment="1">
      <alignment vertical="center"/>
    </xf>
    <xf numFmtId="176" fontId="19" fillId="0" borderId="9" xfId="0" applyNumberFormat="1" applyFont="1" applyBorder="1" applyAlignment="1">
      <alignment horizontal="center" vertical="center" wrapText="1"/>
    </xf>
    <xf numFmtId="176" fontId="19" fillId="2" borderId="69" xfId="0" applyNumberFormat="1" applyFont="1" applyFill="1" applyBorder="1" applyAlignment="1">
      <alignment horizontal="center" vertical="center" wrapText="1"/>
    </xf>
    <xf numFmtId="176" fontId="18" fillId="2" borderId="4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76" fontId="18" fillId="4" borderId="4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30" fillId="4" borderId="46" xfId="0" applyNumberFormat="1" applyFont="1" applyFill="1" applyBorder="1" applyAlignment="1">
      <alignment horizontal="center" vertical="center"/>
    </xf>
    <xf numFmtId="0" fontId="19" fillId="0" borderId="72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41" fontId="24" fillId="0" borderId="0" xfId="1" applyFont="1" applyAlignment="1">
      <alignment horizontal="right" vertical="center"/>
    </xf>
    <xf numFmtId="176" fontId="19" fillId="0" borderId="70" xfId="0" applyNumberFormat="1" applyFont="1" applyBorder="1" applyAlignment="1">
      <alignment vertical="center" wrapText="1"/>
    </xf>
    <xf numFmtId="176" fontId="24" fillId="0" borderId="0" xfId="0" applyNumberFormat="1" applyFont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18" fillId="4" borderId="90" xfId="0" applyFont="1" applyFill="1" applyBorder="1" applyAlignment="1">
      <alignment horizontal="center" vertical="center" wrapText="1"/>
    </xf>
    <xf numFmtId="0" fontId="18" fillId="4" borderId="91" xfId="0" applyFont="1" applyFill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2" borderId="91" xfId="0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vertical="center"/>
    </xf>
    <xf numFmtId="176" fontId="33" fillId="4" borderId="40" xfId="0" applyNumberFormat="1" applyFont="1" applyFill="1" applyBorder="1" applyAlignment="1">
      <alignment horizontal="center" vertical="center" wrapText="1"/>
    </xf>
    <xf numFmtId="0" fontId="33" fillId="4" borderId="62" xfId="0" applyFont="1" applyFill="1" applyBorder="1" applyAlignment="1">
      <alignment vertical="center" wrapText="1"/>
    </xf>
    <xf numFmtId="176" fontId="31" fillId="4" borderId="46" xfId="0" applyNumberFormat="1" applyFont="1" applyFill="1" applyBorder="1" applyAlignment="1">
      <alignment horizontal="center" vertical="center"/>
    </xf>
    <xf numFmtId="0" fontId="33" fillId="0" borderId="62" xfId="0" applyFont="1" applyBorder="1" applyAlignment="1">
      <alignment vertical="center" wrapText="1"/>
    </xf>
    <xf numFmtId="176" fontId="33" fillId="2" borderId="80" xfId="0" applyNumberFormat="1" applyFont="1" applyFill="1" applyBorder="1" applyAlignment="1">
      <alignment horizontal="center" vertical="center" wrapText="1"/>
    </xf>
    <xf numFmtId="176" fontId="33" fillId="2" borderId="40" xfId="0" applyNumberFormat="1" applyFont="1" applyFill="1" applyBorder="1" applyAlignment="1">
      <alignment horizontal="center" vertical="center" wrapText="1"/>
    </xf>
    <xf numFmtId="176" fontId="33" fillId="0" borderId="40" xfId="0" applyNumberFormat="1" applyFont="1" applyBorder="1" applyAlignment="1">
      <alignment horizontal="center" vertical="center" wrapText="1"/>
    </xf>
    <xf numFmtId="0" fontId="33" fillId="4" borderId="61" xfId="0" applyFont="1" applyFill="1" applyBorder="1" applyAlignment="1">
      <alignment vertical="center" wrapText="1"/>
    </xf>
    <xf numFmtId="176" fontId="33" fillId="2" borderId="62" xfId="0" applyNumberFormat="1" applyFont="1" applyFill="1" applyBorder="1" applyAlignment="1">
      <alignment vertical="center" wrapText="1"/>
    </xf>
    <xf numFmtId="0" fontId="33" fillId="2" borderId="62" xfId="0" applyFont="1" applyFill="1" applyBorder="1" applyAlignment="1">
      <alignment vertical="center" wrapText="1"/>
    </xf>
    <xf numFmtId="176" fontId="33" fillId="2" borderId="47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176" fontId="32" fillId="0" borderId="8" xfId="0" applyNumberFormat="1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76" fontId="32" fillId="2" borderId="12" xfId="0" applyNumberFormat="1" applyFont="1" applyFill="1" applyBorder="1" applyAlignment="1">
      <alignment horizontal="center" vertical="center" wrapText="1"/>
    </xf>
    <xf numFmtId="176" fontId="32" fillId="2" borderId="13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6" fontId="32" fillId="0" borderId="16" xfId="0" applyNumberFormat="1" applyFont="1" applyBorder="1" applyAlignment="1">
      <alignment vertical="center" wrapText="1"/>
    </xf>
    <xf numFmtId="176" fontId="32" fillId="0" borderId="17" xfId="0" applyNumberFormat="1" applyFont="1" applyBorder="1" applyAlignment="1">
      <alignment horizontal="center" vertical="center" wrapText="1"/>
    </xf>
    <xf numFmtId="176" fontId="32" fillId="2" borderId="12" xfId="0" applyNumberFormat="1" applyFont="1" applyFill="1" applyBorder="1" applyAlignment="1">
      <alignment vertical="center" wrapText="1"/>
    </xf>
    <xf numFmtId="176" fontId="32" fillId="0" borderId="25" xfId="0" applyNumberFormat="1" applyFont="1" applyBorder="1" applyAlignment="1">
      <alignment vertical="center" wrapText="1"/>
    </xf>
    <xf numFmtId="176" fontId="32" fillId="0" borderId="26" xfId="0" applyNumberFormat="1" applyFont="1" applyBorder="1" applyAlignment="1">
      <alignment vertical="center" wrapText="1"/>
    </xf>
    <xf numFmtId="0" fontId="32" fillId="0" borderId="28" xfId="0" applyFont="1" applyBorder="1" applyAlignment="1">
      <alignment horizontal="center" vertical="center" wrapText="1"/>
    </xf>
    <xf numFmtId="176" fontId="32" fillId="0" borderId="20" xfId="0" applyNumberFormat="1" applyFont="1" applyBorder="1" applyAlignment="1">
      <alignment vertical="center" wrapText="1"/>
    </xf>
    <xf numFmtId="176" fontId="32" fillId="0" borderId="21" xfId="0" applyNumberFormat="1" applyFont="1" applyBorder="1" applyAlignment="1">
      <alignment vertical="center" wrapText="1"/>
    </xf>
    <xf numFmtId="176" fontId="32" fillId="0" borderId="22" xfId="0" applyNumberFormat="1" applyFont="1" applyBorder="1" applyAlignment="1">
      <alignment horizontal="center" vertical="center" wrapText="1"/>
    </xf>
    <xf numFmtId="176" fontId="32" fillId="2" borderId="11" xfId="0" applyNumberFormat="1" applyFont="1" applyFill="1" applyBorder="1" applyAlignment="1">
      <alignment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176" fontId="32" fillId="0" borderId="15" xfId="0" applyNumberFormat="1" applyFont="1" applyBorder="1" applyAlignment="1">
      <alignment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176" fontId="32" fillId="2" borderId="31" xfId="0" applyNumberFormat="1" applyFont="1" applyFill="1" applyBorder="1" applyAlignment="1">
      <alignment vertical="center" wrapText="1"/>
    </xf>
    <xf numFmtId="176" fontId="32" fillId="0" borderId="6" xfId="0" applyNumberFormat="1" applyFont="1" applyBorder="1" applyAlignment="1">
      <alignment vertical="center" wrapText="1"/>
    </xf>
    <xf numFmtId="176" fontId="32" fillId="0" borderId="7" xfId="0" applyNumberFormat="1" applyFont="1" applyBorder="1" applyAlignment="1">
      <alignment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176" fontId="19" fillId="2" borderId="11" xfId="0" applyNumberFormat="1" applyFont="1" applyFill="1" applyBorder="1" applyAlignment="1">
      <alignment horizontal="center" vertical="center" wrapText="1"/>
    </xf>
    <xf numFmtId="176" fontId="19" fillId="0" borderId="16" xfId="0" applyNumberFormat="1" applyFont="1" applyBorder="1" applyAlignment="1">
      <alignment vertical="center" wrapText="1"/>
    </xf>
    <xf numFmtId="176" fontId="32" fillId="4" borderId="22" xfId="0" applyNumberFormat="1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176" fontId="31" fillId="5" borderId="81" xfId="0" applyNumberFormat="1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left" vertical="center" wrapText="1"/>
    </xf>
    <xf numFmtId="176" fontId="32" fillId="0" borderId="94" xfId="0" applyNumberFormat="1" applyFont="1" applyBorder="1" applyAlignment="1">
      <alignment vertical="center" wrapText="1"/>
    </xf>
    <xf numFmtId="176" fontId="32" fillId="0" borderId="80" xfId="0" applyNumberFormat="1" applyFont="1" applyBorder="1" applyAlignment="1">
      <alignment vertical="center" wrapText="1"/>
    </xf>
    <xf numFmtId="176" fontId="15" fillId="3" borderId="95" xfId="0" applyNumberFormat="1" applyFont="1" applyFill="1" applyBorder="1" applyAlignment="1">
      <alignment vertical="center" wrapText="1"/>
    </xf>
    <xf numFmtId="0" fontId="32" fillId="0" borderId="18" xfId="0" applyFont="1" applyBorder="1" applyAlignment="1">
      <alignment horizontal="center" vertical="center" wrapText="1"/>
    </xf>
    <xf numFmtId="176" fontId="32" fillId="0" borderId="96" xfId="0" applyNumberFormat="1" applyFont="1" applyBorder="1" applyAlignment="1">
      <alignment vertical="center" wrapText="1"/>
    </xf>
    <xf numFmtId="176" fontId="19" fillId="0" borderId="96" xfId="0" applyNumberFormat="1" applyFont="1" applyBorder="1" applyAlignment="1">
      <alignment horizontal="center" vertical="center" wrapText="1"/>
    </xf>
    <xf numFmtId="176" fontId="32" fillId="0" borderId="46" xfId="0" applyNumberFormat="1" applyFont="1" applyBorder="1" applyAlignment="1">
      <alignment vertical="center" wrapText="1"/>
    </xf>
    <xf numFmtId="176" fontId="19" fillId="0" borderId="97" xfId="0" applyNumberFormat="1" applyFont="1" applyBorder="1" applyAlignment="1">
      <alignment vertical="center" wrapText="1"/>
    </xf>
    <xf numFmtId="176" fontId="19" fillId="0" borderId="80" xfId="0" applyNumberFormat="1" applyFont="1" applyBorder="1" applyAlignment="1">
      <alignment vertical="center" wrapText="1"/>
    </xf>
    <xf numFmtId="0" fontId="33" fillId="0" borderId="62" xfId="0" applyFont="1" applyBorder="1" applyAlignment="1">
      <alignment horizontal="left" vertical="center" wrapText="1"/>
    </xf>
    <xf numFmtId="0" fontId="24" fillId="0" borderId="93" xfId="0" applyFont="1" applyBorder="1" applyAlignment="1">
      <alignment vertical="center"/>
    </xf>
    <xf numFmtId="176" fontId="18" fillId="4" borderId="108" xfId="0" applyNumberFormat="1" applyFont="1" applyFill="1" applyBorder="1" applyAlignment="1">
      <alignment horizontal="center" vertical="center" wrapText="1"/>
    </xf>
    <xf numFmtId="176" fontId="33" fillId="4" borderId="109" xfId="0" applyNumberFormat="1" applyFont="1" applyFill="1" applyBorder="1" applyAlignment="1">
      <alignment horizontal="center" vertical="center"/>
    </xf>
    <xf numFmtId="176" fontId="33" fillId="4" borderId="110" xfId="0" applyNumberFormat="1" applyFont="1" applyFill="1" applyBorder="1" applyAlignment="1">
      <alignment horizontal="center" vertical="center"/>
    </xf>
    <xf numFmtId="176" fontId="33" fillId="4" borderId="111" xfId="0" applyNumberFormat="1" applyFont="1" applyFill="1" applyBorder="1" applyAlignment="1">
      <alignment horizontal="center" vertical="center"/>
    </xf>
    <xf numFmtId="176" fontId="33" fillId="4" borderId="108" xfId="0" applyNumberFormat="1" applyFont="1" applyFill="1" applyBorder="1" applyAlignment="1">
      <alignment horizontal="center" vertical="center" wrapText="1"/>
    </xf>
    <xf numFmtId="176" fontId="33" fillId="4" borderId="91" xfId="0" applyNumberFormat="1" applyFont="1" applyFill="1" applyBorder="1" applyAlignment="1">
      <alignment horizontal="center" vertical="center"/>
    </xf>
    <xf numFmtId="176" fontId="33" fillId="2" borderId="108" xfId="0" applyNumberFormat="1" applyFont="1" applyFill="1" applyBorder="1" applyAlignment="1">
      <alignment horizontal="center" vertical="center" wrapText="1"/>
    </xf>
    <xf numFmtId="176" fontId="33" fillId="2" borderId="91" xfId="0" applyNumberFormat="1" applyFont="1" applyFill="1" applyBorder="1" applyAlignment="1">
      <alignment horizontal="center" vertical="center"/>
    </xf>
    <xf numFmtId="176" fontId="33" fillId="0" borderId="91" xfId="0" applyNumberFormat="1" applyFont="1" applyBorder="1" applyAlignment="1">
      <alignment horizontal="center" vertical="center" wrapText="1"/>
    </xf>
    <xf numFmtId="176" fontId="33" fillId="2" borderId="91" xfId="0" applyNumberFormat="1" applyFont="1" applyFill="1" applyBorder="1" applyAlignment="1">
      <alignment horizontal="center" vertical="center" wrapText="1"/>
    </xf>
    <xf numFmtId="176" fontId="33" fillId="0" borderId="108" xfId="0" applyNumberFormat="1" applyFont="1" applyBorder="1" applyAlignment="1">
      <alignment horizontal="center" vertical="center" wrapText="1"/>
    </xf>
    <xf numFmtId="176" fontId="33" fillId="4" borderId="91" xfId="0" applyNumberFormat="1" applyFont="1" applyFill="1" applyBorder="1" applyAlignment="1">
      <alignment horizontal="center" vertical="center" wrapText="1"/>
    </xf>
    <xf numFmtId="176" fontId="33" fillId="4" borderId="108" xfId="0" applyNumberFormat="1" applyFont="1" applyFill="1" applyBorder="1" applyAlignment="1">
      <alignment vertical="center"/>
    </xf>
    <xf numFmtId="176" fontId="18" fillId="4" borderId="108" xfId="0" applyNumberFormat="1" applyFont="1" applyFill="1" applyBorder="1" applyAlignment="1">
      <alignment vertical="center" wrapText="1"/>
    </xf>
    <xf numFmtId="176" fontId="18" fillId="2" borderId="108" xfId="0" applyNumberFormat="1" applyFont="1" applyFill="1" applyBorder="1" applyAlignment="1">
      <alignment horizontal="center" vertical="center" wrapText="1"/>
    </xf>
    <xf numFmtId="176" fontId="18" fillId="2" borderId="91" xfId="0" applyNumberFormat="1" applyFont="1" applyFill="1" applyBorder="1" applyAlignment="1">
      <alignment horizontal="center" vertical="center" wrapText="1"/>
    </xf>
    <xf numFmtId="176" fontId="31" fillId="5" borderId="114" xfId="0" applyNumberFormat="1" applyFont="1" applyFill="1" applyBorder="1" applyAlignment="1">
      <alignment horizontal="center" vertical="center" wrapText="1"/>
    </xf>
    <xf numFmtId="176" fontId="31" fillId="5" borderId="66" xfId="0" applyNumberFormat="1" applyFont="1" applyFill="1" applyBorder="1" applyAlignment="1">
      <alignment horizontal="center" vertical="center" wrapText="1"/>
    </xf>
    <xf numFmtId="0" fontId="32" fillId="0" borderId="70" xfId="0" applyFont="1" applyBorder="1" applyAlignment="1">
      <alignment vertical="center" wrapText="1"/>
    </xf>
    <xf numFmtId="176" fontId="33" fillId="4" borderId="34" xfId="0" applyNumberFormat="1" applyFont="1" applyFill="1" applyBorder="1" applyAlignment="1">
      <alignment horizontal="center" vertical="center" wrapText="1"/>
    </xf>
    <xf numFmtId="0" fontId="32" fillId="0" borderId="120" xfId="0" applyFont="1" applyBorder="1" applyAlignment="1">
      <alignment horizontal="center" vertical="center" wrapText="1"/>
    </xf>
    <xf numFmtId="176" fontId="19" fillId="0" borderId="121" xfId="0" applyNumberFormat="1" applyFont="1" applyBorder="1" applyAlignment="1">
      <alignment vertical="center" wrapText="1"/>
    </xf>
    <xf numFmtId="176" fontId="32" fillId="0" borderId="122" xfId="0" applyNumberFormat="1" applyFont="1" applyBorder="1" applyAlignment="1">
      <alignment vertical="center" wrapText="1"/>
    </xf>
    <xf numFmtId="176" fontId="32" fillId="0" borderId="123" xfId="0" applyNumberFormat="1" applyFont="1" applyBorder="1" applyAlignment="1">
      <alignment vertical="center" wrapText="1"/>
    </xf>
    <xf numFmtId="176" fontId="32" fillId="0" borderId="124" xfId="0" applyNumberFormat="1" applyFont="1" applyBorder="1" applyAlignment="1">
      <alignment horizontal="center" vertical="center" wrapText="1"/>
    </xf>
    <xf numFmtId="0" fontId="19" fillId="0" borderId="99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46" xfId="23" applyFont="1" applyAlignment="1">
      <alignment horizontal="center" vertical="center"/>
    </xf>
    <xf numFmtId="0" fontId="2" fillId="0" borderId="46" xfId="23">
      <alignment vertical="center"/>
    </xf>
    <xf numFmtId="0" fontId="36" fillId="0" borderId="130" xfId="23" applyFont="1" applyBorder="1" applyAlignment="1">
      <alignment horizontal="center" vertical="center" wrapText="1"/>
    </xf>
    <xf numFmtId="0" fontId="36" fillId="0" borderId="125" xfId="23" applyFont="1" applyBorder="1" applyAlignment="1">
      <alignment horizontal="center" vertical="center" wrapText="1"/>
    </xf>
    <xf numFmtId="0" fontId="37" fillId="0" borderId="125" xfId="23" applyFont="1" applyBorder="1" applyAlignment="1">
      <alignment horizontal="center" vertical="center" wrapText="1"/>
    </xf>
    <xf numFmtId="0" fontId="36" fillId="0" borderId="132" xfId="23" applyFont="1" applyBorder="1" applyAlignment="1">
      <alignment horizontal="center" vertical="center" wrapText="1"/>
    </xf>
    <xf numFmtId="0" fontId="38" fillId="0" borderId="125" xfId="23" applyFont="1" applyBorder="1" applyAlignment="1">
      <alignment horizontal="center" vertical="center" wrapText="1"/>
    </xf>
    <xf numFmtId="41" fontId="38" fillId="0" borderId="125" xfId="24" applyFont="1" applyBorder="1" applyAlignment="1">
      <alignment horizontal="right" vertical="center" wrapText="1"/>
    </xf>
    <xf numFmtId="177" fontId="38" fillId="0" borderId="131" xfId="24" applyNumberFormat="1" applyFont="1" applyBorder="1" applyAlignment="1">
      <alignment horizontal="right" vertical="center" wrapText="1" indent="1"/>
    </xf>
    <xf numFmtId="177" fontId="38" fillId="0" borderId="131" xfId="24" applyNumberFormat="1" applyFont="1" applyBorder="1" applyAlignment="1">
      <alignment horizontal="right" vertical="center" wrapText="1"/>
    </xf>
    <xf numFmtId="41" fontId="36" fillId="0" borderId="125" xfId="24" applyFont="1" applyBorder="1" applyAlignment="1">
      <alignment horizontal="right" vertical="center" wrapText="1"/>
    </xf>
    <xf numFmtId="177" fontId="36" fillId="0" borderId="131" xfId="24" applyNumberFormat="1" applyFont="1" applyBorder="1" applyAlignment="1">
      <alignment horizontal="right" vertical="center" wrapText="1"/>
    </xf>
    <xf numFmtId="41" fontId="38" fillId="0" borderId="134" xfId="24" applyFont="1" applyBorder="1" applyAlignment="1">
      <alignment horizontal="right" vertical="center" wrapText="1"/>
    </xf>
    <xf numFmtId="41" fontId="38" fillId="0" borderId="134" xfId="24" applyFont="1" applyBorder="1" applyAlignment="1">
      <alignment horizontal="right" vertical="center"/>
    </xf>
    <xf numFmtId="177" fontId="38" fillId="0" borderId="135" xfId="24" applyNumberFormat="1" applyFont="1" applyBorder="1" applyAlignment="1">
      <alignment horizontal="right" vertical="center" wrapText="1"/>
    </xf>
    <xf numFmtId="177" fontId="36" fillId="0" borderId="131" xfId="24" applyNumberFormat="1" applyFont="1" applyBorder="1" applyAlignment="1">
      <alignment horizontal="right" vertical="center" wrapText="1" indent="1"/>
    </xf>
    <xf numFmtId="178" fontId="36" fillId="0" borderId="131" xfId="24" applyNumberFormat="1" applyFont="1" applyBorder="1" applyAlignment="1">
      <alignment horizontal="right" vertical="center" wrapText="1"/>
    </xf>
    <xf numFmtId="0" fontId="38" fillId="0" borderId="131" xfId="24" applyNumberFormat="1" applyFont="1" applyBorder="1" applyAlignment="1">
      <alignment horizontal="right" vertical="center" wrapText="1" indent="1"/>
    </xf>
    <xf numFmtId="41" fontId="38" fillId="0" borderId="146" xfId="24" applyFont="1" applyBorder="1" applyAlignment="1">
      <alignment horizontal="right" vertical="center" wrapText="1"/>
    </xf>
    <xf numFmtId="41" fontId="36" fillId="8" borderId="148" xfId="24" applyFont="1" applyFill="1" applyBorder="1" applyAlignment="1">
      <alignment horizontal="right" vertical="center" wrapText="1"/>
    </xf>
    <xf numFmtId="177" fontId="36" fillId="8" borderId="149" xfId="24" applyNumberFormat="1" applyFont="1" applyFill="1" applyBorder="1" applyAlignment="1">
      <alignment horizontal="right" vertical="center" wrapText="1" indent="1"/>
    </xf>
    <xf numFmtId="177" fontId="36" fillId="8" borderId="149" xfId="24" applyNumberFormat="1" applyFont="1" applyFill="1" applyBorder="1" applyAlignment="1">
      <alignment horizontal="right" vertical="center" wrapText="1"/>
    </xf>
    <xf numFmtId="176" fontId="32" fillId="0" borderId="94" xfId="0" applyNumberFormat="1" applyFont="1" applyBorder="1" applyAlignment="1">
      <alignment horizontal="center" vertical="center" wrapText="1"/>
    </xf>
    <xf numFmtId="176" fontId="19" fillId="0" borderId="94" xfId="0" applyNumberFormat="1" applyFont="1" applyBorder="1" applyAlignment="1">
      <alignment horizontal="center" vertical="center" wrapText="1"/>
    </xf>
    <xf numFmtId="176" fontId="32" fillId="0" borderId="42" xfId="0" applyNumberFormat="1" applyFont="1" applyBorder="1" applyAlignment="1">
      <alignment horizontal="center" vertical="center" wrapText="1"/>
    </xf>
    <xf numFmtId="0" fontId="8" fillId="0" borderId="75" xfId="0" applyFont="1" applyBorder="1" applyAlignment="1">
      <alignment vertical="center"/>
    </xf>
    <xf numFmtId="176" fontId="10" fillId="0" borderId="154" xfId="0" applyNumberFormat="1" applyFont="1" applyBorder="1" applyAlignment="1">
      <alignment horizontal="center" vertical="center" wrapText="1"/>
    </xf>
    <xf numFmtId="176" fontId="10" fillId="0" borderId="155" xfId="0" applyNumberFormat="1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176" fontId="33" fillId="0" borderId="156" xfId="0" applyNumberFormat="1" applyFont="1" applyBorder="1" applyAlignment="1">
      <alignment horizontal="center" vertical="center"/>
    </xf>
    <xf numFmtId="176" fontId="33" fillId="0" borderId="158" xfId="0" applyNumberFormat="1" applyFont="1" applyBorder="1" applyAlignment="1">
      <alignment horizontal="center" vertical="center"/>
    </xf>
    <xf numFmtId="176" fontId="33" fillId="0" borderId="157" xfId="0" applyNumberFormat="1" applyFont="1" applyBorder="1" applyAlignment="1">
      <alignment horizontal="center" vertical="center"/>
    </xf>
    <xf numFmtId="176" fontId="33" fillId="0" borderId="116" xfId="0" applyNumberFormat="1" applyFont="1" applyBorder="1" applyAlignment="1">
      <alignment horizontal="center" vertical="center"/>
    </xf>
    <xf numFmtId="176" fontId="33" fillId="0" borderId="159" xfId="0" applyNumberFormat="1" applyFont="1" applyBorder="1" applyAlignment="1">
      <alignment horizontal="center" vertical="center"/>
    </xf>
    <xf numFmtId="176" fontId="33" fillId="2" borderId="160" xfId="0" applyNumberFormat="1" applyFont="1" applyFill="1" applyBorder="1" applyAlignment="1">
      <alignment horizontal="center" vertical="center" wrapText="1"/>
    </xf>
    <xf numFmtId="176" fontId="33" fillId="0" borderId="161" xfId="0" applyNumberFormat="1" applyFont="1" applyBorder="1" applyAlignment="1">
      <alignment horizontal="center" vertical="center"/>
    </xf>
    <xf numFmtId="176" fontId="33" fillId="2" borderId="162" xfId="0" applyNumberFormat="1" applyFont="1" applyFill="1" applyBorder="1" applyAlignment="1">
      <alignment horizontal="center" vertical="center" wrapText="1"/>
    </xf>
    <xf numFmtId="176" fontId="33" fillId="2" borderId="62" xfId="0" applyNumberFormat="1" applyFont="1" applyFill="1" applyBorder="1" applyAlignment="1">
      <alignment horizontal="center" vertical="center" wrapText="1"/>
    </xf>
    <xf numFmtId="176" fontId="33" fillId="2" borderId="164" xfId="0" applyNumberFormat="1" applyFont="1" applyFill="1" applyBorder="1" applyAlignment="1">
      <alignment horizontal="center" vertical="center" wrapText="1"/>
    </xf>
    <xf numFmtId="176" fontId="33" fillId="2" borderId="163" xfId="0" applyNumberFormat="1" applyFont="1" applyFill="1" applyBorder="1" applyAlignment="1">
      <alignment horizontal="center" vertical="center" wrapText="1"/>
    </xf>
    <xf numFmtId="176" fontId="19" fillId="7" borderId="165" xfId="0" applyNumberFormat="1" applyFont="1" applyFill="1" applyBorder="1" applyAlignment="1">
      <alignment horizontal="center" vertical="center" wrapText="1"/>
    </xf>
    <xf numFmtId="176" fontId="19" fillId="7" borderId="166" xfId="0" applyNumberFormat="1" applyFont="1" applyFill="1" applyBorder="1" applyAlignment="1">
      <alignment horizontal="center" vertical="center" wrapText="1"/>
    </xf>
    <xf numFmtId="176" fontId="19" fillId="0" borderId="166" xfId="0" applyNumberFormat="1" applyFont="1" applyBorder="1" applyAlignment="1">
      <alignment horizontal="center" vertical="center" wrapText="1"/>
    </xf>
    <xf numFmtId="176" fontId="19" fillId="0" borderId="167" xfId="0" applyNumberFormat="1" applyFont="1" applyBorder="1" applyAlignment="1">
      <alignment horizontal="center" vertical="center" wrapText="1"/>
    </xf>
    <xf numFmtId="176" fontId="19" fillId="0" borderId="116" xfId="0" applyNumberFormat="1" applyFont="1" applyBorder="1" applyAlignment="1">
      <alignment horizontal="center" vertical="center" wrapText="1"/>
    </xf>
    <xf numFmtId="176" fontId="19" fillId="0" borderId="168" xfId="0" applyNumberFormat="1" applyFont="1" applyBorder="1" applyAlignment="1">
      <alignment horizontal="center" vertical="center" wrapText="1"/>
    </xf>
    <xf numFmtId="0" fontId="32" fillId="2" borderId="169" xfId="0" applyFont="1" applyFill="1" applyBorder="1" applyAlignment="1">
      <alignment horizontal="center" vertical="center" wrapText="1"/>
    </xf>
    <xf numFmtId="176" fontId="19" fillId="0" borderId="170" xfId="0" applyNumberFormat="1" applyFont="1" applyBorder="1" applyAlignment="1">
      <alignment horizontal="center" vertical="center" wrapText="1"/>
    </xf>
    <xf numFmtId="176" fontId="19" fillId="0" borderId="172" xfId="0" applyNumberFormat="1" applyFont="1" applyBorder="1" applyAlignment="1">
      <alignment horizontal="center" vertical="center" wrapText="1"/>
    </xf>
    <xf numFmtId="176" fontId="19" fillId="7" borderId="171" xfId="0" applyNumberFormat="1" applyFont="1" applyFill="1" applyBorder="1" applyAlignment="1">
      <alignment horizontal="center" vertical="center" wrapText="1"/>
    </xf>
    <xf numFmtId="0" fontId="32" fillId="2" borderId="174" xfId="0" applyFont="1" applyFill="1" applyBorder="1" applyAlignment="1">
      <alignment horizontal="center" vertical="center" wrapText="1"/>
    </xf>
    <xf numFmtId="0" fontId="12" fillId="0" borderId="175" xfId="0" applyFont="1" applyBorder="1" applyAlignment="1">
      <alignment horizontal="center" vertical="center" wrapText="1"/>
    </xf>
    <xf numFmtId="0" fontId="12" fillId="0" borderId="176" xfId="0" applyFont="1" applyBorder="1" applyAlignment="1">
      <alignment horizontal="center" vertical="center" wrapText="1"/>
    </xf>
    <xf numFmtId="0" fontId="12" fillId="0" borderId="177" xfId="0" applyFont="1" applyBorder="1" applyAlignment="1">
      <alignment horizontal="center" vertical="center" wrapText="1"/>
    </xf>
    <xf numFmtId="0" fontId="12" fillId="0" borderId="178" xfId="0" applyFont="1" applyBorder="1" applyAlignment="1">
      <alignment vertical="center" wrapText="1"/>
    </xf>
    <xf numFmtId="0" fontId="18" fillId="4" borderId="112" xfId="0" applyFont="1" applyFill="1" applyBorder="1" applyAlignment="1">
      <alignment horizontal="center" vertical="center" wrapText="1"/>
    </xf>
    <xf numFmtId="176" fontId="32" fillId="2" borderId="179" xfId="0" applyNumberFormat="1" applyFont="1" applyFill="1" applyBorder="1" applyAlignment="1">
      <alignment horizontal="center" vertical="center" wrapText="1"/>
    </xf>
    <xf numFmtId="176" fontId="10" fillId="0" borderId="180" xfId="0" applyNumberFormat="1" applyFont="1" applyBorder="1" applyAlignment="1">
      <alignment horizontal="center" vertical="center" wrapText="1"/>
    </xf>
    <xf numFmtId="176" fontId="18" fillId="0" borderId="108" xfId="0" applyNumberFormat="1" applyFont="1" applyBorder="1" applyAlignment="1">
      <alignment vertical="center"/>
    </xf>
    <xf numFmtId="176" fontId="18" fillId="0" borderId="108" xfId="0" applyNumberFormat="1" applyFont="1" applyBorder="1" applyAlignment="1">
      <alignment horizontal="center" vertical="center" wrapText="1"/>
    </xf>
    <xf numFmtId="0" fontId="24" fillId="0" borderId="182" xfId="0" applyFont="1" applyBorder="1" applyAlignment="1">
      <alignment vertical="center"/>
    </xf>
    <xf numFmtId="0" fontId="24" fillId="0" borderId="183" xfId="0" applyFont="1" applyBorder="1" applyAlignment="1">
      <alignment vertical="center"/>
    </xf>
    <xf numFmtId="176" fontId="18" fillId="0" borderId="118" xfId="0" applyNumberFormat="1" applyFont="1" applyBorder="1" applyAlignment="1">
      <alignment vertical="center"/>
    </xf>
    <xf numFmtId="176" fontId="18" fillId="0" borderId="40" xfId="0" applyNumberFormat="1" applyFont="1" applyBorder="1" applyAlignment="1">
      <alignment horizontal="center" vertical="center" wrapText="1"/>
    </xf>
    <xf numFmtId="176" fontId="18" fillId="4" borderId="113" xfId="0" applyNumberFormat="1" applyFont="1" applyFill="1" applyBorder="1" applyAlignment="1">
      <alignment vertical="center"/>
    </xf>
    <xf numFmtId="176" fontId="18" fillId="4" borderId="40" xfId="0" applyNumberFormat="1" applyFont="1" applyFill="1" applyBorder="1" applyAlignment="1">
      <alignment horizontal="center" vertical="center" wrapText="1"/>
    </xf>
    <xf numFmtId="176" fontId="33" fillId="4" borderId="104" xfId="0" applyNumberFormat="1" applyFont="1" applyFill="1" applyBorder="1" applyAlignment="1">
      <alignment horizontal="center" vertical="center" wrapText="1"/>
    </xf>
    <xf numFmtId="0" fontId="40" fillId="0" borderId="17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176" fontId="41" fillId="0" borderId="96" xfId="0" applyNumberFormat="1" applyFont="1" applyBorder="1" applyAlignment="1">
      <alignment vertical="center" wrapText="1"/>
    </xf>
    <xf numFmtId="176" fontId="41" fillId="0" borderId="46" xfId="0" applyNumberFormat="1" applyFont="1" applyBorder="1" applyAlignment="1">
      <alignment vertical="center" wrapText="1"/>
    </xf>
    <xf numFmtId="176" fontId="41" fillId="0" borderId="187" xfId="0" applyNumberFormat="1" applyFont="1" applyBorder="1" applyAlignment="1">
      <alignment vertical="center" wrapText="1"/>
    </xf>
    <xf numFmtId="0" fontId="42" fillId="0" borderId="97" xfId="0" applyFont="1" applyBorder="1" applyAlignment="1">
      <alignment vertical="center" wrapText="1"/>
    </xf>
    <xf numFmtId="176" fontId="32" fillId="0" borderId="189" xfId="0" applyNumberFormat="1" applyFont="1" applyBorder="1" applyAlignment="1">
      <alignment horizontal="center" vertical="center" wrapText="1"/>
    </xf>
    <xf numFmtId="176" fontId="19" fillId="2" borderId="190" xfId="0" applyNumberFormat="1" applyFont="1" applyFill="1" applyBorder="1" applyAlignment="1">
      <alignment horizontal="center" vertical="center" wrapText="1"/>
    </xf>
    <xf numFmtId="0" fontId="33" fillId="2" borderId="73" xfId="0" applyFont="1" applyFill="1" applyBorder="1" applyAlignment="1">
      <alignment vertical="center" wrapText="1"/>
    </xf>
    <xf numFmtId="0" fontId="42" fillId="7" borderId="97" xfId="0" applyFont="1" applyFill="1" applyBorder="1" applyAlignment="1">
      <alignment vertical="center" wrapText="1"/>
    </xf>
    <xf numFmtId="176" fontId="33" fillId="0" borderId="80" xfId="0" applyNumberFormat="1" applyFont="1" applyBorder="1" applyAlignment="1">
      <alignment horizontal="center" vertical="center" wrapText="1"/>
    </xf>
    <xf numFmtId="176" fontId="33" fillId="0" borderId="186" xfId="0" applyNumberFormat="1" applyFont="1" applyBorder="1" applyAlignment="1">
      <alignment horizontal="center" vertical="center" wrapText="1"/>
    </xf>
    <xf numFmtId="176" fontId="33" fillId="0" borderId="106" xfId="0" applyNumberFormat="1" applyFont="1" applyBorder="1" applyAlignment="1">
      <alignment horizontal="center" vertical="center" wrapText="1"/>
    </xf>
    <xf numFmtId="176" fontId="19" fillId="2" borderId="193" xfId="0" applyNumberFormat="1" applyFont="1" applyFill="1" applyBorder="1" applyAlignment="1">
      <alignment horizontal="center" vertical="center" wrapText="1"/>
    </xf>
    <xf numFmtId="176" fontId="32" fillId="0" borderId="192" xfId="0" applyNumberFormat="1" applyFont="1" applyBorder="1" applyAlignment="1">
      <alignment horizontal="center" vertical="center" wrapText="1"/>
    </xf>
    <xf numFmtId="176" fontId="32" fillId="2" borderId="34" xfId="0" applyNumberFormat="1" applyFont="1" applyFill="1" applyBorder="1" applyAlignment="1">
      <alignment vertical="center" wrapText="1"/>
    </xf>
    <xf numFmtId="176" fontId="32" fillId="0" borderId="194" xfId="0" applyNumberFormat="1" applyFont="1" applyBorder="1" applyAlignment="1">
      <alignment vertical="center" wrapText="1"/>
    </xf>
    <xf numFmtId="0" fontId="18" fillId="0" borderId="40" xfId="49" applyFont="1" applyBorder="1" applyAlignment="1">
      <alignment horizontal="center" vertical="center" wrapText="1"/>
    </xf>
    <xf numFmtId="0" fontId="18" fillId="0" borderId="91" xfId="49" applyFont="1" applyBorder="1" applyAlignment="1">
      <alignment horizontal="center" vertical="center" wrapText="1"/>
    </xf>
    <xf numFmtId="176" fontId="33" fillId="0" borderId="40" xfId="49" applyNumberFormat="1" applyFont="1" applyBorder="1" applyAlignment="1">
      <alignment horizontal="center" vertical="center" wrapText="1"/>
    </xf>
    <xf numFmtId="176" fontId="33" fillId="0" borderId="108" xfId="49" applyNumberFormat="1" applyFont="1" applyBorder="1" applyAlignment="1">
      <alignment horizontal="center" vertical="center" wrapText="1"/>
    </xf>
    <xf numFmtId="41" fontId="2" fillId="0" borderId="46" xfId="23" applyNumberFormat="1">
      <alignment vertical="center"/>
    </xf>
    <xf numFmtId="176" fontId="33" fillId="0" borderId="119" xfId="0" applyNumberFormat="1" applyFont="1" applyBorder="1" applyAlignment="1">
      <alignment horizontal="center" vertical="center" wrapText="1"/>
    </xf>
    <xf numFmtId="176" fontId="33" fillId="0" borderId="112" xfId="0" applyNumberFormat="1" applyFont="1" applyBorder="1" applyAlignment="1">
      <alignment horizontal="center" vertical="center"/>
    </xf>
    <xf numFmtId="176" fontId="33" fillId="0" borderId="196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107" xfId="0" applyNumberFormat="1" applyFont="1" applyBorder="1" applyAlignment="1">
      <alignment horizontal="center" vertical="center"/>
    </xf>
    <xf numFmtId="0" fontId="33" fillId="0" borderId="181" xfId="0" applyFont="1" applyBorder="1" applyAlignment="1">
      <alignment vertical="center" wrapText="1"/>
    </xf>
    <xf numFmtId="0" fontId="33" fillId="4" borderId="100" xfId="0" applyFont="1" applyFill="1" applyBorder="1" applyAlignment="1">
      <alignment vertical="center" wrapText="1"/>
    </xf>
    <xf numFmtId="0" fontId="33" fillId="0" borderId="99" xfId="0" applyFont="1" applyBorder="1" applyAlignment="1">
      <alignment horizontal="left" vertical="center" wrapText="1"/>
    </xf>
    <xf numFmtId="176" fontId="33" fillId="5" borderId="66" xfId="0" applyNumberFormat="1" applyFont="1" applyFill="1" applyBorder="1" applyAlignment="1">
      <alignment vertical="center" wrapText="1"/>
    </xf>
    <xf numFmtId="0" fontId="43" fillId="0" borderId="125" xfId="0" applyFont="1" applyBorder="1" applyAlignment="1">
      <alignment horizontal="center" vertical="center" wrapText="1"/>
    </xf>
    <xf numFmtId="9" fontId="43" fillId="0" borderId="13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1" fillId="0" borderId="5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77" xfId="0" applyFont="1" applyBorder="1" applyAlignment="1">
      <alignment horizontal="center" vertical="center"/>
    </xf>
    <xf numFmtId="0" fontId="12" fillId="0" borderId="173" xfId="0" applyFont="1" applyBorder="1" applyAlignment="1">
      <alignment horizontal="center" vertical="center"/>
    </xf>
    <xf numFmtId="0" fontId="12" fillId="0" borderId="18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58" xfId="0" applyFont="1" applyBorder="1" applyAlignment="1">
      <alignment horizontal="center" vertical="center" wrapText="1"/>
    </xf>
    <xf numFmtId="0" fontId="20" fillId="0" borderId="60" xfId="0" applyFont="1" applyBorder="1" applyAlignment="1">
      <alignment vertical="center"/>
    </xf>
    <xf numFmtId="176" fontId="10" fillId="0" borderId="57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wrapText="1"/>
    </xf>
    <xf numFmtId="41" fontId="28" fillId="0" borderId="151" xfId="1" applyFont="1" applyBorder="1" applyAlignment="1">
      <alignment horizontal="center" vertical="center" wrapText="1"/>
    </xf>
    <xf numFmtId="41" fontId="28" fillId="0" borderId="152" xfId="1" applyFont="1" applyBorder="1" applyAlignment="1">
      <alignment horizontal="center" vertical="center" wrapText="1"/>
    </xf>
    <xf numFmtId="41" fontId="28" fillId="0" borderId="153" xfId="1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0" fillId="0" borderId="54" xfId="0" applyFont="1" applyBorder="1" applyAlignment="1">
      <alignment horizontal="center" vertical="center" wrapText="1"/>
    </xf>
    <xf numFmtId="49" fontId="13" fillId="3" borderId="74" xfId="0" applyNumberFormat="1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2" fillId="0" borderId="49" xfId="0" applyFont="1" applyBorder="1" applyAlignment="1">
      <alignment horizontal="center" vertical="center" wrapText="1"/>
    </xf>
    <xf numFmtId="0" fontId="12" fillId="0" borderId="18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2" fillId="0" borderId="51" xfId="0" applyFont="1" applyBorder="1" applyAlignment="1">
      <alignment horizontal="center" vertical="center" wrapText="1"/>
    </xf>
    <xf numFmtId="0" fontId="11" fillId="0" borderId="71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49" fontId="31" fillId="5" borderId="64" xfId="0" applyNumberFormat="1" applyFont="1" applyFill="1" applyBorder="1" applyAlignment="1">
      <alignment horizontal="center" vertical="center" wrapText="1"/>
    </xf>
    <xf numFmtId="0" fontId="25" fillId="6" borderId="65" xfId="0" applyFont="1" applyFill="1" applyBorder="1" applyAlignment="1">
      <alignment vertical="center"/>
    </xf>
    <xf numFmtId="0" fontId="25" fillId="6" borderId="66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 wrapText="1"/>
    </xf>
    <xf numFmtId="0" fontId="24" fillId="0" borderId="45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195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176" fontId="22" fillId="0" borderId="34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vertical="center"/>
    </xf>
    <xf numFmtId="176" fontId="22" fillId="0" borderId="98" xfId="0" applyNumberFormat="1" applyFont="1" applyBorder="1" applyAlignment="1">
      <alignment horizontal="center" vertical="center" wrapText="1"/>
    </xf>
    <xf numFmtId="0" fontId="26" fillId="0" borderId="101" xfId="0" applyFont="1" applyBorder="1" applyAlignment="1">
      <alignment vertical="center"/>
    </xf>
    <xf numFmtId="0" fontId="18" fillId="0" borderId="43" xfId="0" applyFont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24" fillId="0" borderId="39" xfId="0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176" fontId="22" fillId="0" borderId="115" xfId="0" applyNumberFormat="1" applyFont="1" applyBorder="1" applyAlignment="1">
      <alignment horizontal="center" vertical="center" wrapText="1"/>
    </xf>
    <xf numFmtId="0" fontId="26" fillId="0" borderId="116" xfId="0" applyFont="1" applyBorder="1" applyAlignment="1">
      <alignment vertical="center"/>
    </xf>
    <xf numFmtId="0" fontId="26" fillId="0" borderId="117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center"/>
    </xf>
    <xf numFmtId="0" fontId="25" fillId="0" borderId="46" xfId="0" applyFont="1" applyBorder="1" applyAlignment="1">
      <alignment vertical="center"/>
    </xf>
    <xf numFmtId="0" fontId="22" fillId="0" borderId="53" xfId="0" applyFont="1" applyBorder="1" applyAlignment="1">
      <alignment horizontal="center" vertical="center" wrapText="1"/>
    </xf>
    <xf numFmtId="0" fontId="25" fillId="0" borderId="49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2" fillId="0" borderId="54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2" fillId="0" borderId="55" xfId="0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176" fontId="22" fillId="0" borderId="103" xfId="0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/>
    </xf>
    <xf numFmtId="0" fontId="26" fillId="0" borderId="102" xfId="0" applyFont="1" applyBorder="1" applyAlignment="1">
      <alignment vertical="center"/>
    </xf>
    <xf numFmtId="0" fontId="22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176" fontId="22" fillId="4" borderId="104" xfId="0" applyNumberFormat="1" applyFont="1" applyFill="1" applyBorder="1" applyAlignment="1">
      <alignment horizontal="center" vertical="center" wrapText="1"/>
    </xf>
    <xf numFmtId="0" fontId="26" fillId="0" borderId="105" xfId="0" applyFont="1" applyBorder="1" applyAlignment="1">
      <alignment vertical="center"/>
    </xf>
    <xf numFmtId="0" fontId="22" fillId="0" borderId="87" xfId="0" applyFont="1" applyBorder="1" applyAlignment="1">
      <alignment horizontal="center" vertical="center" wrapText="1"/>
    </xf>
    <xf numFmtId="0" fontId="26" fillId="0" borderId="88" xfId="0" applyFont="1" applyBorder="1" applyAlignment="1">
      <alignment vertical="center"/>
    </xf>
    <xf numFmtId="0" fontId="26" fillId="0" borderId="89" xfId="0" applyFont="1" applyBorder="1" applyAlignment="1">
      <alignment vertical="center"/>
    </xf>
    <xf numFmtId="41" fontId="38" fillId="0" borderId="134" xfId="24" applyFont="1" applyBorder="1" applyAlignment="1">
      <alignment horizontal="center" vertical="center" wrapText="1"/>
    </xf>
    <xf numFmtId="41" fontId="38" fillId="0" borderId="184" xfId="24" applyFont="1" applyBorder="1" applyAlignment="1">
      <alignment horizontal="center" vertical="center" wrapText="1"/>
    </xf>
    <xf numFmtId="177" fontId="38" fillId="0" borderId="135" xfId="24" applyNumberFormat="1" applyFont="1" applyBorder="1" applyAlignment="1">
      <alignment horizontal="center" vertical="center" wrapText="1"/>
    </xf>
    <xf numFmtId="177" fontId="38" fillId="0" borderId="191" xfId="24" applyNumberFormat="1" applyFont="1" applyBorder="1" applyAlignment="1">
      <alignment horizontal="center" vertical="center" wrapText="1"/>
    </xf>
    <xf numFmtId="0" fontId="38" fillId="0" borderId="134" xfId="23" applyFont="1" applyBorder="1" applyAlignment="1">
      <alignment horizontal="center" vertical="center" wrapText="1"/>
    </xf>
    <xf numFmtId="0" fontId="38" fillId="0" borderId="184" xfId="23" applyFont="1" applyBorder="1" applyAlignment="1">
      <alignment horizontal="center" vertical="center" wrapText="1"/>
    </xf>
    <xf numFmtId="0" fontId="38" fillId="0" borderId="141" xfId="23" applyFont="1" applyBorder="1" applyAlignment="1">
      <alignment horizontal="center" vertical="center" wrapText="1"/>
    </xf>
    <xf numFmtId="0" fontId="38" fillId="0" borderId="132" xfId="23" applyFont="1" applyBorder="1" applyAlignment="1">
      <alignment horizontal="center" vertical="center" wrapText="1"/>
    </xf>
    <xf numFmtId="0" fontId="38" fillId="0" borderId="145" xfId="23" applyFont="1" applyBorder="1" applyAlignment="1">
      <alignment horizontal="center" vertical="center" wrapText="1"/>
    </xf>
    <xf numFmtId="0" fontId="38" fillId="0" borderId="140" xfId="23" applyFont="1" applyBorder="1" applyAlignment="1">
      <alignment horizontal="center" vertical="center" wrapText="1"/>
    </xf>
    <xf numFmtId="0" fontId="36" fillId="8" borderId="147" xfId="23" applyFont="1" applyFill="1" applyBorder="1" applyAlignment="1">
      <alignment horizontal="center" vertical="center" wrapText="1"/>
    </xf>
    <xf numFmtId="0" fontId="36" fillId="8" borderId="148" xfId="23" applyFont="1" applyFill="1" applyBorder="1" applyAlignment="1">
      <alignment horizontal="center" vertical="center" wrapText="1"/>
    </xf>
    <xf numFmtId="0" fontId="36" fillId="8" borderId="150" xfId="23" applyFont="1" applyFill="1" applyBorder="1" applyAlignment="1">
      <alignment horizontal="center" vertical="center" wrapText="1"/>
    </xf>
    <xf numFmtId="0" fontId="38" fillId="0" borderId="125" xfId="23" applyFont="1" applyBorder="1" applyAlignment="1">
      <alignment horizontal="center" vertical="center" wrapText="1"/>
    </xf>
    <xf numFmtId="0" fontId="38" fillId="0" borderId="138" xfId="23" applyFont="1" applyBorder="1" applyAlignment="1">
      <alignment horizontal="center" vertical="center" wrapText="1"/>
    </xf>
    <xf numFmtId="0" fontId="38" fillId="0" borderId="130" xfId="23" applyFont="1" applyBorder="1" applyAlignment="1">
      <alignment horizontal="center" vertical="center" wrapText="1"/>
    </xf>
    <xf numFmtId="0" fontId="38" fillId="0" borderId="139" xfId="23" applyFont="1" applyBorder="1" applyAlignment="1">
      <alignment horizontal="center" vertical="center" wrapText="1"/>
    </xf>
    <xf numFmtId="0" fontId="38" fillId="0" borderId="74" xfId="23" applyFont="1" applyBorder="1" applyAlignment="1">
      <alignment horizontal="center" vertical="center" wrapText="1"/>
    </xf>
    <xf numFmtId="0" fontId="38" fillId="0" borderId="142" xfId="23" applyFont="1" applyBorder="1" applyAlignment="1">
      <alignment horizontal="center" vertical="center" wrapText="1"/>
    </xf>
    <xf numFmtId="41" fontId="38" fillId="0" borderId="134" xfId="24" applyFont="1" applyBorder="1" applyAlignment="1">
      <alignment horizontal="right" vertical="center" wrapText="1"/>
    </xf>
    <xf numFmtId="41" fontId="38" fillId="0" borderId="143" xfId="24" applyFont="1" applyBorder="1" applyAlignment="1">
      <alignment horizontal="right" vertical="center" wrapText="1"/>
    </xf>
    <xf numFmtId="177" fontId="38" fillId="0" borderId="135" xfId="24" applyNumberFormat="1" applyFont="1" applyBorder="1" applyAlignment="1">
      <alignment horizontal="right" vertical="center" wrapText="1"/>
    </xf>
    <xf numFmtId="177" fontId="38" fillId="0" borderId="144" xfId="24" applyNumberFormat="1" applyFont="1" applyBorder="1" applyAlignment="1">
      <alignment horizontal="right" vertical="center" wrapText="1"/>
    </xf>
    <xf numFmtId="0" fontId="38" fillId="0" borderId="133" xfId="23" applyFont="1" applyBorder="1" applyAlignment="1">
      <alignment horizontal="center" vertical="center" wrapText="1"/>
    </xf>
    <xf numFmtId="0" fontId="38" fillId="0" borderId="136" xfId="23" applyFont="1" applyBorder="1" applyAlignment="1">
      <alignment horizontal="center" vertical="center" wrapText="1"/>
    </xf>
    <xf numFmtId="0" fontId="38" fillId="0" borderId="137" xfId="23" applyFont="1" applyBorder="1" applyAlignment="1">
      <alignment horizontal="center" vertical="center" wrapText="1"/>
    </xf>
    <xf numFmtId="0" fontId="34" fillId="0" borderId="46" xfId="23" applyFont="1" applyAlignment="1">
      <alignment horizontal="center" vertical="center"/>
    </xf>
    <xf numFmtId="0" fontId="35" fillId="0" borderId="75" xfId="23" applyFont="1" applyBorder="1" applyAlignment="1">
      <alignment horizontal="center" vertical="center"/>
    </xf>
    <xf numFmtId="0" fontId="36" fillId="0" borderId="126" xfId="23" applyFont="1" applyBorder="1" applyAlignment="1">
      <alignment horizontal="center" vertical="center" wrapText="1"/>
    </xf>
    <xf numFmtId="0" fontId="36" fillId="0" borderId="127" xfId="23" applyFont="1" applyBorder="1" applyAlignment="1">
      <alignment horizontal="center" vertical="center" wrapText="1"/>
    </xf>
    <xf numFmtId="0" fontId="36" fillId="0" borderId="128" xfId="23" applyFont="1" applyBorder="1" applyAlignment="1">
      <alignment horizontal="center" vertical="center" wrapText="1"/>
    </xf>
    <xf numFmtId="0" fontId="36" fillId="0" borderId="129" xfId="23" applyFont="1" applyBorder="1" applyAlignment="1">
      <alignment horizontal="center" vertical="center" wrapText="1"/>
    </xf>
    <xf numFmtId="0" fontId="36" fillId="0" borderId="130" xfId="23" applyFont="1" applyBorder="1" applyAlignment="1">
      <alignment horizontal="center" vertical="center" wrapText="1"/>
    </xf>
    <xf numFmtId="0" fontId="36" fillId="0" borderId="125" xfId="23" applyFont="1" applyBorder="1" applyAlignment="1">
      <alignment horizontal="center" vertical="center" wrapText="1"/>
    </xf>
    <xf numFmtId="0" fontId="43" fillId="0" borderId="125" xfId="0" applyFont="1" applyBorder="1" applyAlignment="1">
      <alignment horizontal="center" vertical="center" wrapText="1"/>
    </xf>
    <xf numFmtId="0" fontId="43" fillId="0" borderId="197" xfId="0" applyFont="1" applyBorder="1" applyAlignment="1">
      <alignment horizontal="center" vertical="center" wrapText="1"/>
    </xf>
    <xf numFmtId="0" fontId="36" fillId="0" borderId="132" xfId="23" applyFont="1" applyBorder="1" applyAlignment="1">
      <alignment horizontal="center" vertical="center" wrapText="1"/>
    </xf>
    <xf numFmtId="0" fontId="43" fillId="0" borderId="131" xfId="0" applyFont="1" applyBorder="1" applyAlignment="1">
      <alignment horizontal="center" vertical="center" wrapText="1"/>
    </xf>
  </cellXfs>
  <cellStyles count="61">
    <cellStyle name="백분율 2" xfId="50" xr:uid="{766D28D3-B272-4CA5-8F9B-C7A5366C8069}"/>
    <cellStyle name="쉼표 [0]" xfId="1" builtinId="6"/>
    <cellStyle name="쉼표 [0] 2" xfId="5" xr:uid="{00000000-0005-0000-0000-000001000000}"/>
    <cellStyle name="쉼표 [0] 2 2" xfId="30" xr:uid="{BEB9826C-2662-478E-80F2-AFD6F9990693}"/>
    <cellStyle name="쉼표 [0] 3" xfId="3" xr:uid="{00000000-0005-0000-0000-000002000000}"/>
    <cellStyle name="쉼표 [0] 3 2" xfId="22" xr:uid="{00000000-0005-0000-0000-000003000000}"/>
    <cellStyle name="쉼표 [0] 3 2 2" xfId="42" xr:uid="{A71E7668-3325-4048-BF51-69542DEC8EBF}"/>
    <cellStyle name="쉼표 [0] 3 3" xfId="52" xr:uid="{C4380ABC-DAD6-4E98-8E7B-3C945DC54428}"/>
    <cellStyle name="쉼표 [0] 3 4" xfId="41" xr:uid="{AE1B22D8-A944-443B-A812-09121FFFD57B}"/>
    <cellStyle name="쉼표 [0] 4" xfId="17" xr:uid="{00000000-0005-0000-0000-000004000000}"/>
    <cellStyle name="쉼표 [0] 4 2" xfId="27" xr:uid="{00000000-0005-0000-0000-000005000000}"/>
    <cellStyle name="쉼표 [0] 4 2 2" xfId="60" xr:uid="{50026D83-3F04-4A92-9AFB-779AF23376B2}"/>
    <cellStyle name="쉼표 [0] 4 3" xfId="54" xr:uid="{A4DEDF78-F259-4292-BBDB-F79FB6DCF4E1}"/>
    <cellStyle name="쉼표 [0] 5" xfId="19" xr:uid="{00000000-0005-0000-0000-000006000000}"/>
    <cellStyle name="쉼표 [0] 5 2" xfId="24" xr:uid="{00000000-0005-0000-0000-000007000000}"/>
    <cellStyle name="쉼표 [0] 5 2 2" xfId="58" xr:uid="{B9F936D4-4CCA-4155-BE15-4448B5389AF5}"/>
    <cellStyle name="쉼표 [0] 5 3" xfId="56" xr:uid="{C51C71B6-11FE-4B2B-BDC5-212C11DECF7F}"/>
    <cellStyle name="쉼표 [0] 6" xfId="26" xr:uid="{00000000-0005-0000-0000-000008000000}"/>
    <cellStyle name="쉼표 [0] 6 2" xfId="48" xr:uid="{D3BD36EC-F613-4F65-9C80-0E61744D793D}"/>
    <cellStyle name="쉼표 [0] 6 3" xfId="59" xr:uid="{35E7E3B3-0661-47F8-9FD9-7C07837CD63E}"/>
    <cellStyle name="쉼표 [0] 7" xfId="29" xr:uid="{80EE1CEA-DB10-4AFB-B590-8A10CD4DB587}"/>
    <cellStyle name="쉼표 [0] 8" xfId="53" xr:uid="{B24DF4C3-E5EC-4E1D-941E-180169BCA059}"/>
    <cellStyle name="표준" xfId="0" builtinId="0"/>
    <cellStyle name="표준 10" xfId="6" xr:uid="{00000000-0005-0000-0000-00000A000000}"/>
    <cellStyle name="표준 10 2" xfId="31" xr:uid="{AAA3AD55-447D-4B05-9C6F-D644925959EA}"/>
    <cellStyle name="표준 11" xfId="7" xr:uid="{00000000-0005-0000-0000-00000B000000}"/>
    <cellStyle name="표준 11 2" xfId="32" xr:uid="{341B1AFB-69EF-4ED3-88A9-0D907C1CB97D}"/>
    <cellStyle name="표준 12" xfId="2" xr:uid="{00000000-0005-0000-0000-00000C000000}"/>
    <cellStyle name="표준 12 2" xfId="20" xr:uid="{00000000-0005-0000-0000-00000D000000}"/>
    <cellStyle name="표준 12 2 2" xfId="43" xr:uid="{D2CF30EC-8128-4DFE-9F36-AD23FBFFE915}"/>
    <cellStyle name="표준 12 3" xfId="44" xr:uid="{84CFEC11-6245-4F9A-BE7D-360747521ACB}"/>
    <cellStyle name="표준 12 4" xfId="51" xr:uid="{3A454DF8-6C0A-4813-A3D2-89B46CD25D25}"/>
    <cellStyle name="표준 12 5" xfId="49" xr:uid="{21FF0F2D-15C3-40CC-BD04-AA095154AB7A}"/>
    <cellStyle name="표준 13" xfId="16" xr:uid="{00000000-0005-0000-0000-00000E000000}"/>
    <cellStyle name="표준 13 2" xfId="40" xr:uid="{91E1CB88-0AC1-4DE5-9E49-385A30408196}"/>
    <cellStyle name="표준 14" xfId="18" xr:uid="{00000000-0005-0000-0000-00000F000000}"/>
    <cellStyle name="표준 14 2" xfId="23" xr:uid="{00000000-0005-0000-0000-000010000000}"/>
    <cellStyle name="표준 14 2 2" xfId="57" xr:uid="{27096F17-A30B-4C4E-90C5-906EC00C1136}"/>
    <cellStyle name="표준 14 3" xfId="55" xr:uid="{6F1C100E-980C-4526-8688-362F2A4C840C}"/>
    <cellStyle name="표준 15" xfId="21" xr:uid="{00000000-0005-0000-0000-000011000000}"/>
    <cellStyle name="표준 16" xfId="25" xr:uid="{00000000-0005-0000-0000-000012000000}"/>
    <cellStyle name="표준 17" xfId="28" xr:uid="{98DD57DB-6A9D-4C6A-90AF-4510E9BD3FDB}"/>
    <cellStyle name="표준 2" xfId="4" xr:uid="{00000000-0005-0000-0000-000013000000}"/>
    <cellStyle name="표준 2 2" xfId="15" xr:uid="{00000000-0005-0000-0000-000014000000}"/>
    <cellStyle name="표준 2 3" xfId="45" xr:uid="{D51226A2-F82E-4A10-8086-E081D35132F6}"/>
    <cellStyle name="표준 2 4" xfId="46" xr:uid="{0DA7009F-85AF-450B-BF84-59C4B57A339D}"/>
    <cellStyle name="표준 3" xfId="8" xr:uid="{00000000-0005-0000-0000-000015000000}"/>
    <cellStyle name="표준 3 2" xfId="33" xr:uid="{5262D39D-7BE7-414E-88E0-E3260E868542}"/>
    <cellStyle name="표준 4" xfId="9" xr:uid="{00000000-0005-0000-0000-000016000000}"/>
    <cellStyle name="표준 4 2" xfId="34" xr:uid="{8F57BC5A-A1C8-41EA-AC21-428CC967219B}"/>
    <cellStyle name="표준 5" xfId="10" xr:uid="{00000000-0005-0000-0000-000017000000}"/>
    <cellStyle name="표준 5 2" xfId="35" xr:uid="{B87EFD23-E89F-401A-A79B-C3FEAB9A2CB6}"/>
    <cellStyle name="표준 6" xfId="11" xr:uid="{00000000-0005-0000-0000-000018000000}"/>
    <cellStyle name="표준 6 2" xfId="47" xr:uid="{7DF03838-076E-4066-8413-CEFEA6D57CD4}"/>
    <cellStyle name="표준 6 3" xfId="36" xr:uid="{804CFF20-6EB5-4F76-A0A5-B8748755B9B5}"/>
    <cellStyle name="표준 7" xfId="12" xr:uid="{00000000-0005-0000-0000-000019000000}"/>
    <cellStyle name="표준 7 2" xfId="37" xr:uid="{5583F8FE-CDBE-41C3-BBE8-61B88F86FA85}"/>
    <cellStyle name="표준 8" xfId="13" xr:uid="{00000000-0005-0000-0000-00001A000000}"/>
    <cellStyle name="표준 8 2" xfId="38" xr:uid="{C05570CF-4CE0-499E-9B98-AE73305840E6}"/>
    <cellStyle name="표준 9" xfId="14" xr:uid="{00000000-0005-0000-0000-00001B000000}"/>
    <cellStyle name="표준 9 2" xfId="39" xr:uid="{4FF1E5EE-E0A5-4443-93E6-51818118CF5E}"/>
  </cellStyles>
  <dxfs count="0"/>
  <tableStyles count="0" defaultTableStyle="TableStyleMedium2" defaultPivotStyle="PivotStyleLight16"/>
  <colors>
    <mruColors>
      <color rgb="FFB7DEE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DBDB"/>
    <pageSetUpPr fitToPage="1"/>
  </sheetPr>
  <dimension ref="A1:O81"/>
  <sheetViews>
    <sheetView tabSelected="1" topLeftCell="C16" zoomScale="115" zoomScaleNormal="115" workbookViewId="0">
      <selection activeCell="H28" sqref="H28"/>
    </sheetView>
  </sheetViews>
  <sheetFormatPr defaultColWidth="14.375" defaultRowHeight="15" customHeight="1"/>
  <cols>
    <col min="1" max="1" width="5.375" customWidth="1"/>
    <col min="2" max="2" width="9.125" customWidth="1"/>
    <col min="3" max="3" width="10.125" customWidth="1"/>
    <col min="4" max="4" width="13.375" customWidth="1"/>
    <col min="5" max="5" width="13.25" bestFit="1" customWidth="1"/>
    <col min="6" max="7" width="11.625" customWidth="1"/>
    <col min="8" max="9" width="13.25" bestFit="1" customWidth="1"/>
    <col min="10" max="11" width="11.625" customWidth="1"/>
    <col min="12" max="12" width="13.25" bestFit="1" customWidth="1"/>
    <col min="13" max="13" width="13.25" style="128" bestFit="1" customWidth="1"/>
    <col min="14" max="14" width="40.375" customWidth="1"/>
    <col min="15" max="15" width="12.625" customWidth="1"/>
  </cols>
  <sheetData>
    <row r="1" spans="1:15" ht="25.5">
      <c r="A1" s="238" t="s">
        <v>217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5" ht="17.25" thickBot="1">
      <c r="A2" s="11" t="s">
        <v>0</v>
      </c>
      <c r="B2" s="12"/>
      <c r="C2" s="12"/>
      <c r="D2" s="12"/>
      <c r="E2" s="154"/>
      <c r="F2" s="154"/>
      <c r="G2" s="154"/>
      <c r="H2" s="154"/>
      <c r="I2" s="154"/>
      <c r="J2" s="154"/>
      <c r="K2" s="154"/>
      <c r="L2" s="154"/>
      <c r="M2" s="127"/>
      <c r="N2" s="12"/>
      <c r="O2" s="1"/>
    </row>
    <row r="3" spans="1:15" ht="16.5" customHeight="1">
      <c r="A3" s="244" t="s">
        <v>1</v>
      </c>
      <c r="B3" s="248" t="s">
        <v>2</v>
      </c>
      <c r="C3" s="250" t="s">
        <v>3</v>
      </c>
      <c r="D3" s="248" t="s">
        <v>4</v>
      </c>
      <c r="E3" s="245" t="s">
        <v>189</v>
      </c>
      <c r="F3" s="246"/>
      <c r="G3" s="246"/>
      <c r="H3" s="247"/>
      <c r="I3" s="245" t="s">
        <v>220</v>
      </c>
      <c r="J3" s="246"/>
      <c r="K3" s="246"/>
      <c r="L3" s="247"/>
      <c r="M3" s="242" t="s">
        <v>218</v>
      </c>
      <c r="N3" s="240" t="s">
        <v>219</v>
      </c>
      <c r="O3" s="1"/>
    </row>
    <row r="4" spans="1:15" ht="16.5">
      <c r="A4" s="232"/>
      <c r="B4" s="249"/>
      <c r="C4" s="233"/>
      <c r="D4" s="249"/>
      <c r="E4" s="186" t="s">
        <v>5</v>
      </c>
      <c r="F4" s="155" t="s">
        <v>6</v>
      </c>
      <c r="G4" s="155" t="s">
        <v>7</v>
      </c>
      <c r="H4" s="156" t="s">
        <v>8</v>
      </c>
      <c r="I4" s="186" t="s">
        <v>5</v>
      </c>
      <c r="J4" s="155" t="s">
        <v>6</v>
      </c>
      <c r="K4" s="155" t="s">
        <v>7</v>
      </c>
      <c r="L4" s="156" t="s">
        <v>8</v>
      </c>
      <c r="M4" s="243"/>
      <c r="N4" s="241"/>
      <c r="O4" s="1"/>
    </row>
    <row r="5" spans="1:15" ht="16.5">
      <c r="A5" s="231" t="s">
        <v>9</v>
      </c>
      <c r="B5" s="229" t="s">
        <v>10</v>
      </c>
      <c r="C5" s="10" t="s">
        <v>10</v>
      </c>
      <c r="D5" s="59" t="s">
        <v>10</v>
      </c>
      <c r="E5" s="151">
        <v>0</v>
      </c>
      <c r="F5" s="152">
        <v>9000000</v>
      </c>
      <c r="G5" s="153">
        <v>0</v>
      </c>
      <c r="H5" s="66">
        <f t="shared" ref="H5:H15" si="0">SUM(E5:G5)</f>
        <v>9000000</v>
      </c>
      <c r="I5" s="151">
        <v>0</v>
      </c>
      <c r="J5" s="152">
        <v>8700000</v>
      </c>
      <c r="K5" s="153">
        <v>0</v>
      </c>
      <c r="L5" s="66">
        <f t="shared" ref="L5:L25" si="1">SUM(I5:K5)</f>
        <v>8700000</v>
      </c>
      <c r="M5" s="21">
        <f t="shared" ref="M5:M39" si="2">L5-H5</f>
        <v>-300000</v>
      </c>
      <c r="N5" s="89" t="s">
        <v>89</v>
      </c>
    </row>
    <row r="6" spans="1:15" ht="16.5">
      <c r="A6" s="232"/>
      <c r="B6" s="233"/>
      <c r="C6" s="2"/>
      <c r="D6" s="61" t="s">
        <v>11</v>
      </c>
      <c r="E6" s="80">
        <f t="shared" ref="E6:F6" si="3">SUM(E5)</f>
        <v>0</v>
      </c>
      <c r="F6" s="84">
        <f t="shared" si="3"/>
        <v>9000000</v>
      </c>
      <c r="G6" s="62"/>
      <c r="H6" s="63">
        <f t="shared" si="0"/>
        <v>9000000</v>
      </c>
      <c r="I6" s="80">
        <f t="shared" ref="I6:J6" si="4">SUM(I5)</f>
        <v>0</v>
      </c>
      <c r="J6" s="84">
        <f t="shared" si="4"/>
        <v>8700000</v>
      </c>
      <c r="K6" s="62"/>
      <c r="L6" s="63">
        <f t="shared" si="1"/>
        <v>8700000</v>
      </c>
      <c r="M6" s="178">
        <f t="shared" si="2"/>
        <v>-300000</v>
      </c>
      <c r="N6" s="22"/>
    </row>
    <row r="7" spans="1:15" ht="16.5">
      <c r="A7" s="231" t="s">
        <v>57</v>
      </c>
      <c r="B7" s="254" t="s">
        <v>12</v>
      </c>
      <c r="C7" s="229" t="s">
        <v>12</v>
      </c>
      <c r="D7" s="64" t="s">
        <v>13</v>
      </c>
      <c r="E7" s="90">
        <v>0</v>
      </c>
      <c r="F7" s="83">
        <v>100000</v>
      </c>
      <c r="G7" s="65">
        <v>0</v>
      </c>
      <c r="H7" s="66">
        <f t="shared" si="0"/>
        <v>100000</v>
      </c>
      <c r="I7" s="90">
        <v>0</v>
      </c>
      <c r="J7" s="83">
        <v>100000</v>
      </c>
      <c r="K7" s="65">
        <v>0</v>
      </c>
      <c r="L7" s="66">
        <f t="shared" si="1"/>
        <v>100000</v>
      </c>
      <c r="M7" s="177">
        <f t="shared" si="2"/>
        <v>0</v>
      </c>
      <c r="N7" s="39" t="s">
        <v>201</v>
      </c>
    </row>
    <row r="8" spans="1:15" ht="16.5">
      <c r="A8" s="259"/>
      <c r="B8" s="255"/>
      <c r="C8" s="230"/>
      <c r="D8" s="93" t="s">
        <v>88</v>
      </c>
      <c r="E8" s="94"/>
      <c r="F8" s="95">
        <v>240000</v>
      </c>
      <c r="G8" s="96"/>
      <c r="H8" s="66">
        <f t="shared" si="0"/>
        <v>240000</v>
      </c>
      <c r="I8" s="94"/>
      <c r="J8" s="95">
        <v>240000</v>
      </c>
      <c r="K8" s="96"/>
      <c r="L8" s="66">
        <f t="shared" si="1"/>
        <v>240000</v>
      </c>
      <c r="M8" s="172">
        <f t="shared" si="2"/>
        <v>0</v>
      </c>
      <c r="N8" s="97" t="s">
        <v>113</v>
      </c>
    </row>
    <row r="9" spans="1:15" ht="16.5">
      <c r="A9" s="232"/>
      <c r="B9" s="256"/>
      <c r="C9" s="2"/>
      <c r="D9" s="61" t="s">
        <v>11</v>
      </c>
      <c r="E9" s="80">
        <f>SUM(E7:E7)</f>
        <v>0</v>
      </c>
      <c r="F9" s="80">
        <f>SUM(F7:F8)</f>
        <v>340000</v>
      </c>
      <c r="G9" s="80">
        <f t="shared" ref="G9" si="5">SUM(G7:G7)</f>
        <v>0</v>
      </c>
      <c r="H9" s="63">
        <f t="shared" si="0"/>
        <v>340000</v>
      </c>
      <c r="I9" s="80">
        <f>SUM(I7:I7)</f>
        <v>0</v>
      </c>
      <c r="J9" s="80">
        <f>SUM(J7:J8)</f>
        <v>340000</v>
      </c>
      <c r="K9" s="80">
        <f t="shared" ref="K9" si="6">SUM(K7:K7)</f>
        <v>0</v>
      </c>
      <c r="L9" s="63">
        <f t="shared" si="1"/>
        <v>340000</v>
      </c>
      <c r="M9" s="170">
        <f t="shared" si="2"/>
        <v>0</v>
      </c>
      <c r="N9" s="14"/>
    </row>
    <row r="10" spans="1:15" ht="16.5">
      <c r="A10" s="262" t="s">
        <v>14</v>
      </c>
      <c r="B10" s="229" t="s">
        <v>14</v>
      </c>
      <c r="C10" s="3" t="s">
        <v>15</v>
      </c>
      <c r="D10" s="64" t="s">
        <v>15</v>
      </c>
      <c r="E10" s="81">
        <v>168467000</v>
      </c>
      <c r="F10" s="68">
        <v>0</v>
      </c>
      <c r="G10" s="69">
        <v>0</v>
      </c>
      <c r="H10" s="60">
        <f t="shared" si="0"/>
        <v>168467000</v>
      </c>
      <c r="I10" s="81">
        <v>168467000</v>
      </c>
      <c r="J10" s="68">
        <v>0</v>
      </c>
      <c r="K10" s="69">
        <v>0</v>
      </c>
      <c r="L10" s="60">
        <f t="shared" si="1"/>
        <v>168467000</v>
      </c>
      <c r="M10" s="176">
        <f t="shared" si="2"/>
        <v>0</v>
      </c>
      <c r="N10" s="13" t="s">
        <v>156</v>
      </c>
    </row>
    <row r="11" spans="1:15" ht="21">
      <c r="A11" s="263"/>
      <c r="B11" s="257"/>
      <c r="C11" s="237" t="s">
        <v>16</v>
      </c>
      <c r="D11" s="70" t="s">
        <v>63</v>
      </c>
      <c r="E11" s="91">
        <v>50500000</v>
      </c>
      <c r="F11" s="71">
        <v>0</v>
      </c>
      <c r="G11" s="72">
        <v>0</v>
      </c>
      <c r="H11" s="73">
        <f t="shared" si="0"/>
        <v>50500000</v>
      </c>
      <c r="I11" s="91">
        <v>45721100</v>
      </c>
      <c r="J11" s="71">
        <v>0</v>
      </c>
      <c r="K11" s="72">
        <v>0</v>
      </c>
      <c r="L11" s="73">
        <f t="shared" si="1"/>
        <v>45721100</v>
      </c>
      <c r="M11" s="171">
        <f t="shared" si="2"/>
        <v>-4778900</v>
      </c>
      <c r="N11" s="15" t="s">
        <v>157</v>
      </c>
    </row>
    <row r="12" spans="1:15" ht="16.5">
      <c r="A12" s="263"/>
      <c r="B12" s="257"/>
      <c r="C12" s="230"/>
      <c r="D12" s="70" t="s">
        <v>17</v>
      </c>
      <c r="E12" s="98">
        <v>10000000</v>
      </c>
      <c r="F12" s="71">
        <v>0</v>
      </c>
      <c r="G12" s="72">
        <v>0</v>
      </c>
      <c r="H12" s="73">
        <f t="shared" si="0"/>
        <v>10000000</v>
      </c>
      <c r="I12" s="98">
        <v>8692260</v>
      </c>
      <c r="J12" s="71">
        <v>0</v>
      </c>
      <c r="K12" s="72">
        <v>0</v>
      </c>
      <c r="L12" s="73">
        <f t="shared" si="1"/>
        <v>8692260</v>
      </c>
      <c r="M12" s="171">
        <f t="shared" si="2"/>
        <v>-1307740</v>
      </c>
      <c r="N12" s="15" t="s">
        <v>92</v>
      </c>
    </row>
    <row r="13" spans="1:15" ht="21">
      <c r="A13" s="263"/>
      <c r="B13" s="257"/>
      <c r="C13" s="230"/>
      <c r="D13" s="121" t="s">
        <v>145</v>
      </c>
      <c r="E13" s="122">
        <v>81370000</v>
      </c>
      <c r="F13" s="123">
        <v>0</v>
      </c>
      <c r="G13" s="124">
        <v>0</v>
      </c>
      <c r="H13" s="125">
        <f t="shared" si="0"/>
        <v>81370000</v>
      </c>
      <c r="I13" s="122">
        <v>81370000</v>
      </c>
      <c r="J13" s="123">
        <v>0</v>
      </c>
      <c r="K13" s="124">
        <v>0</v>
      </c>
      <c r="L13" s="125">
        <f t="shared" si="1"/>
        <v>81370000</v>
      </c>
      <c r="M13" s="171">
        <f t="shared" si="2"/>
        <v>0</v>
      </c>
      <c r="N13" s="126" t="s">
        <v>144</v>
      </c>
    </row>
    <row r="14" spans="1:15" ht="16.5">
      <c r="A14" s="263"/>
      <c r="B14" s="257"/>
      <c r="C14" s="230"/>
      <c r="D14" s="121" t="s">
        <v>177</v>
      </c>
      <c r="E14" s="122">
        <v>3000000</v>
      </c>
      <c r="F14" s="123"/>
      <c r="G14" s="124"/>
      <c r="H14" s="125">
        <f t="shared" si="0"/>
        <v>3000000</v>
      </c>
      <c r="I14" s="122">
        <v>3000000</v>
      </c>
      <c r="J14" s="123"/>
      <c r="K14" s="124"/>
      <c r="L14" s="125">
        <f t="shared" si="1"/>
        <v>3000000</v>
      </c>
      <c r="M14" s="171">
        <f t="shared" si="2"/>
        <v>0</v>
      </c>
      <c r="N14" s="126" t="s">
        <v>180</v>
      </c>
    </row>
    <row r="15" spans="1:15" ht="16.5">
      <c r="A15" s="263"/>
      <c r="B15" s="257"/>
      <c r="C15" s="230"/>
      <c r="D15" s="121" t="s">
        <v>181</v>
      </c>
      <c r="E15" s="122">
        <v>2000000</v>
      </c>
      <c r="F15" s="123"/>
      <c r="G15" s="124"/>
      <c r="H15" s="125">
        <f t="shared" si="0"/>
        <v>2000000</v>
      </c>
      <c r="I15" s="122">
        <v>2000000</v>
      </c>
      <c r="J15" s="123"/>
      <c r="K15" s="124"/>
      <c r="L15" s="125">
        <f t="shared" si="1"/>
        <v>2000000</v>
      </c>
      <c r="M15" s="171">
        <f t="shared" si="2"/>
        <v>0</v>
      </c>
      <c r="N15" s="126" t="s">
        <v>182</v>
      </c>
    </row>
    <row r="16" spans="1:15" ht="16.5">
      <c r="A16" s="264"/>
      <c r="B16" s="257"/>
      <c r="C16" s="4"/>
      <c r="D16" s="61" t="s">
        <v>11</v>
      </c>
      <c r="E16" s="80">
        <f>SUM(E10:E15)</f>
        <v>315337000</v>
      </c>
      <c r="F16" s="74">
        <f>SUM(F10:F13)</f>
        <v>0</v>
      </c>
      <c r="G16" s="211">
        <f>SUM(G10:G13)</f>
        <v>0</v>
      </c>
      <c r="H16" s="63">
        <f>SUM(E16:G16)</f>
        <v>315337000</v>
      </c>
      <c r="I16" s="80">
        <f>SUM(I10:I15)</f>
        <v>309250360</v>
      </c>
      <c r="J16" s="74">
        <f>SUM(J10:J13)</f>
        <v>0</v>
      </c>
      <c r="K16" s="211">
        <f>SUM(K10:K13)</f>
        <v>0</v>
      </c>
      <c r="L16" s="63">
        <f>SUM(I16:K16)</f>
        <v>309250360</v>
      </c>
      <c r="M16" s="169">
        <f t="shared" si="2"/>
        <v>-6086640</v>
      </c>
      <c r="N16" s="14"/>
    </row>
    <row r="17" spans="1:14" ht="21">
      <c r="A17" s="231" t="s">
        <v>152</v>
      </c>
      <c r="B17" s="229" t="s">
        <v>18</v>
      </c>
      <c r="C17" s="234" t="s">
        <v>19</v>
      </c>
      <c r="D17" s="75" t="s">
        <v>64</v>
      </c>
      <c r="E17" s="81">
        <v>0</v>
      </c>
      <c r="F17" s="68">
        <v>0</v>
      </c>
      <c r="G17" s="212">
        <v>1200000</v>
      </c>
      <c r="H17" s="60">
        <f t="shared" ref="H17:H22" si="7">SUM(E17:G17)</f>
        <v>1200000</v>
      </c>
      <c r="I17" s="81">
        <v>0</v>
      </c>
      <c r="J17" s="68">
        <v>0</v>
      </c>
      <c r="K17" s="212">
        <v>1200000</v>
      </c>
      <c r="L17" s="60">
        <f t="shared" si="1"/>
        <v>1200000</v>
      </c>
      <c r="M17" s="174">
        <f t="shared" si="2"/>
        <v>0</v>
      </c>
      <c r="N17" s="36" t="s">
        <v>76</v>
      </c>
    </row>
    <row r="18" spans="1:14" ht="21">
      <c r="A18" s="259"/>
      <c r="B18" s="230"/>
      <c r="C18" s="235"/>
      <c r="D18" s="76" t="s">
        <v>78</v>
      </c>
      <c r="E18" s="90">
        <v>0</v>
      </c>
      <c r="F18" s="77">
        <v>0</v>
      </c>
      <c r="G18" s="65">
        <v>5000000</v>
      </c>
      <c r="H18" s="73">
        <f t="shared" si="7"/>
        <v>5000000</v>
      </c>
      <c r="I18" s="90">
        <v>0</v>
      </c>
      <c r="J18" s="77">
        <v>0</v>
      </c>
      <c r="K18" s="65">
        <v>5000000</v>
      </c>
      <c r="L18" s="73">
        <f t="shared" si="1"/>
        <v>5000000</v>
      </c>
      <c r="M18" s="173">
        <f t="shared" si="2"/>
        <v>0</v>
      </c>
      <c r="N18" s="36" t="s">
        <v>80</v>
      </c>
    </row>
    <row r="19" spans="1:14" ht="21">
      <c r="A19" s="259"/>
      <c r="B19" s="230"/>
      <c r="C19" s="236"/>
      <c r="D19" s="76" t="s">
        <v>142</v>
      </c>
      <c r="E19" s="90">
        <v>0</v>
      </c>
      <c r="F19" s="77">
        <v>0</v>
      </c>
      <c r="G19" s="65">
        <v>22000000</v>
      </c>
      <c r="H19" s="125">
        <f t="shared" si="7"/>
        <v>22000000</v>
      </c>
      <c r="I19" s="90">
        <v>0</v>
      </c>
      <c r="J19" s="77">
        <v>0</v>
      </c>
      <c r="K19" s="65">
        <v>22000000</v>
      </c>
      <c r="L19" s="125">
        <f t="shared" si="1"/>
        <v>22000000</v>
      </c>
      <c r="M19" s="173">
        <f t="shared" si="2"/>
        <v>0</v>
      </c>
      <c r="N19" s="36" t="s">
        <v>143</v>
      </c>
    </row>
    <row r="20" spans="1:14" ht="16.5">
      <c r="A20" s="258"/>
      <c r="B20" s="257"/>
      <c r="C20" s="180" t="s">
        <v>20</v>
      </c>
      <c r="D20" s="78" t="s">
        <v>20</v>
      </c>
      <c r="E20" s="91">
        <v>0</v>
      </c>
      <c r="F20" s="71">
        <v>0</v>
      </c>
      <c r="G20" s="72">
        <v>1500000</v>
      </c>
      <c r="H20" s="202">
        <f t="shared" si="7"/>
        <v>1500000</v>
      </c>
      <c r="I20" s="91">
        <v>0</v>
      </c>
      <c r="J20" s="71">
        <v>0</v>
      </c>
      <c r="K20" s="72">
        <v>4892000</v>
      </c>
      <c r="L20" s="202">
        <f t="shared" si="1"/>
        <v>4892000</v>
      </c>
      <c r="M20" s="171">
        <f t="shared" si="2"/>
        <v>3392000</v>
      </c>
      <c r="N20" s="15" t="s">
        <v>75</v>
      </c>
    </row>
    <row r="21" spans="1:14" ht="16.5">
      <c r="A21" s="232"/>
      <c r="B21" s="233"/>
      <c r="C21" s="181"/>
      <c r="D21" s="179" t="s">
        <v>11</v>
      </c>
      <c r="E21" s="80">
        <f>SUM(E17:E20)</f>
        <v>0</v>
      </c>
      <c r="F21" s="74">
        <f>SUM(F17:F20)</f>
        <v>0</v>
      </c>
      <c r="G21" s="67">
        <f>SUM(G17:G20)</f>
        <v>29700000</v>
      </c>
      <c r="H21" s="185">
        <f t="shared" si="7"/>
        <v>29700000</v>
      </c>
      <c r="I21" s="80">
        <f>SUM(I17:I20)</f>
        <v>0</v>
      </c>
      <c r="J21" s="74">
        <f>SUM(J17:J20)</f>
        <v>0</v>
      </c>
      <c r="K21" s="67">
        <f>SUM(K17:K20)</f>
        <v>33092000</v>
      </c>
      <c r="L21" s="185">
        <f t="shared" si="1"/>
        <v>33092000</v>
      </c>
      <c r="M21" s="169">
        <f t="shared" si="2"/>
        <v>3392000</v>
      </c>
      <c r="N21" s="14"/>
    </row>
    <row r="22" spans="1:14" ht="27.75" customHeight="1">
      <c r="A22" s="267" t="s">
        <v>153</v>
      </c>
      <c r="B22" s="269" t="s">
        <v>153</v>
      </c>
      <c r="C22" s="196" t="s">
        <v>151</v>
      </c>
      <c r="D22" s="197" t="s">
        <v>154</v>
      </c>
      <c r="E22" s="198"/>
      <c r="F22" s="199">
        <v>14250000</v>
      </c>
      <c r="G22" s="200"/>
      <c r="H22" s="125">
        <f t="shared" si="7"/>
        <v>14250000</v>
      </c>
      <c r="I22" s="198"/>
      <c r="J22" s="199">
        <v>14250000</v>
      </c>
      <c r="K22" s="200"/>
      <c r="L22" s="125">
        <f t="shared" si="1"/>
        <v>14250000</v>
      </c>
      <c r="M22" s="173">
        <f t="shared" si="2"/>
        <v>0</v>
      </c>
      <c r="N22" s="201" t="s">
        <v>160</v>
      </c>
    </row>
    <row r="23" spans="1:14" ht="16.5">
      <c r="A23" s="268"/>
      <c r="B23" s="270"/>
      <c r="C23" s="196"/>
      <c r="D23" s="179" t="s">
        <v>11</v>
      </c>
      <c r="E23" s="84">
        <f t="shared" ref="E23:H23" si="8">SUM(E22)</f>
        <v>0</v>
      </c>
      <c r="F23" s="203">
        <f t="shared" si="8"/>
        <v>14250000</v>
      </c>
      <c r="G23" s="203">
        <f t="shared" si="8"/>
        <v>0</v>
      </c>
      <c r="H23" s="209">
        <f t="shared" si="8"/>
        <v>14250000</v>
      </c>
      <c r="I23" s="84">
        <f t="shared" ref="I23:L23" si="9">SUM(I22)</f>
        <v>0</v>
      </c>
      <c r="J23" s="203">
        <f t="shared" si="9"/>
        <v>14250000</v>
      </c>
      <c r="K23" s="203">
        <f t="shared" si="9"/>
        <v>0</v>
      </c>
      <c r="L23" s="209">
        <f t="shared" si="9"/>
        <v>14250000</v>
      </c>
      <c r="M23" s="169">
        <f t="shared" si="2"/>
        <v>0</v>
      </c>
      <c r="N23" s="205"/>
    </row>
    <row r="24" spans="1:14" ht="30" customHeight="1">
      <c r="A24" s="231" t="s">
        <v>21</v>
      </c>
      <c r="B24" s="260" t="s">
        <v>21</v>
      </c>
      <c r="C24" s="182" t="s">
        <v>22</v>
      </c>
      <c r="D24" s="75" t="s">
        <v>23</v>
      </c>
      <c r="E24" s="81">
        <v>0</v>
      </c>
      <c r="F24" s="68">
        <v>0</v>
      </c>
      <c r="G24" s="69">
        <v>9000000</v>
      </c>
      <c r="H24" s="210">
        <f>SUM(E24:G24)</f>
        <v>9000000</v>
      </c>
      <c r="I24" s="81">
        <v>0</v>
      </c>
      <c r="J24" s="68">
        <v>0</v>
      </c>
      <c r="K24" s="69">
        <v>2726100</v>
      </c>
      <c r="L24" s="210">
        <f>SUM(I24:K24)</f>
        <v>2726100</v>
      </c>
      <c r="M24" s="21">
        <f t="shared" si="2"/>
        <v>-6273900</v>
      </c>
      <c r="N24" s="119" t="s">
        <v>222</v>
      </c>
    </row>
    <row r="25" spans="1:14" ht="16.5">
      <c r="A25" s="232"/>
      <c r="B25" s="233"/>
      <c r="C25" s="183"/>
      <c r="D25" s="179" t="s">
        <v>11</v>
      </c>
      <c r="E25" s="80">
        <f t="shared" ref="E25:G25" si="10">SUM(E24)</f>
        <v>0</v>
      </c>
      <c r="F25" s="74">
        <f t="shared" si="10"/>
        <v>0</v>
      </c>
      <c r="G25" s="67">
        <f t="shared" si="10"/>
        <v>9000000</v>
      </c>
      <c r="H25" s="63">
        <f t="shared" ref="H25" si="11">SUM(E25:G25)</f>
        <v>9000000</v>
      </c>
      <c r="I25" s="80">
        <f t="shared" ref="I25:K25" si="12">SUM(I24)</f>
        <v>0</v>
      </c>
      <c r="J25" s="74">
        <f t="shared" si="12"/>
        <v>0</v>
      </c>
      <c r="K25" s="67">
        <f t="shared" si="12"/>
        <v>2726100</v>
      </c>
      <c r="L25" s="63">
        <f t="shared" si="1"/>
        <v>2726100</v>
      </c>
      <c r="M25" s="169">
        <f t="shared" si="2"/>
        <v>-6273900</v>
      </c>
      <c r="N25" s="14"/>
    </row>
    <row r="26" spans="1:14" ht="21">
      <c r="A26" s="265" t="s">
        <v>24</v>
      </c>
      <c r="B26" s="266" t="s">
        <v>24</v>
      </c>
      <c r="C26" s="229" t="s">
        <v>25</v>
      </c>
      <c r="D26" s="79" t="s">
        <v>58</v>
      </c>
      <c r="E26" s="90"/>
      <c r="F26" s="77">
        <v>56874</v>
      </c>
      <c r="G26" s="65"/>
      <c r="H26" s="86">
        <f>SUM(E26:G26)</f>
        <v>56874</v>
      </c>
      <c r="I26" s="90"/>
      <c r="J26" s="77">
        <v>56874</v>
      </c>
      <c r="K26" s="65"/>
      <c r="L26" s="86">
        <f>SUM(I26:K26)</f>
        <v>56874</v>
      </c>
      <c r="M26" s="21">
        <f t="shared" si="2"/>
        <v>0</v>
      </c>
      <c r="N26" s="15" t="s">
        <v>72</v>
      </c>
    </row>
    <row r="27" spans="1:14" ht="21">
      <c r="A27" s="265"/>
      <c r="B27" s="266"/>
      <c r="C27" s="230"/>
      <c r="D27" s="79" t="s">
        <v>66</v>
      </c>
      <c r="E27" s="90"/>
      <c r="F27" s="77">
        <v>4</v>
      </c>
      <c r="G27" s="65"/>
      <c r="H27" s="73">
        <f t="shared" ref="H27:H35" si="13">SUM(E27:G27)</f>
        <v>4</v>
      </c>
      <c r="I27" s="90"/>
      <c r="J27" s="77">
        <v>4</v>
      </c>
      <c r="K27" s="65"/>
      <c r="L27" s="73">
        <f t="shared" ref="L27:L37" si="14">SUM(I27:K27)</f>
        <v>4</v>
      </c>
      <c r="M27" s="171">
        <f t="shared" si="2"/>
        <v>0</v>
      </c>
      <c r="N27" s="15" t="s">
        <v>82</v>
      </c>
    </row>
    <row r="28" spans="1:14" ht="21">
      <c r="A28" s="265"/>
      <c r="B28" s="266"/>
      <c r="C28" s="230"/>
      <c r="D28" s="79" t="s">
        <v>74</v>
      </c>
      <c r="E28" s="90"/>
      <c r="F28" s="77"/>
      <c r="G28" s="65">
        <v>65</v>
      </c>
      <c r="H28" s="73">
        <f t="shared" si="13"/>
        <v>65</v>
      </c>
      <c r="I28" s="90"/>
      <c r="J28" s="77"/>
      <c r="K28" s="65">
        <v>65</v>
      </c>
      <c r="L28" s="73">
        <f t="shared" ref="L28" si="15">SUM(I28:K28)</f>
        <v>65</v>
      </c>
      <c r="M28" s="171">
        <f t="shared" si="2"/>
        <v>0</v>
      </c>
      <c r="N28" s="15" t="s">
        <v>81</v>
      </c>
    </row>
    <row r="29" spans="1:14" ht="21">
      <c r="A29" s="265"/>
      <c r="B29" s="266"/>
      <c r="C29" s="230"/>
      <c r="D29" s="79" t="s">
        <v>158</v>
      </c>
      <c r="E29" s="90"/>
      <c r="F29" s="77"/>
      <c r="G29" s="65">
        <v>40</v>
      </c>
      <c r="H29" s="73">
        <f t="shared" si="13"/>
        <v>40</v>
      </c>
      <c r="I29" s="90"/>
      <c r="J29" s="77"/>
      <c r="K29" s="65">
        <v>40</v>
      </c>
      <c r="L29" s="73">
        <f t="shared" ref="L29" si="16">SUM(I29:K29)</f>
        <v>40</v>
      </c>
      <c r="M29" s="172">
        <f t="shared" si="2"/>
        <v>0</v>
      </c>
      <c r="N29" s="15" t="s">
        <v>91</v>
      </c>
    </row>
    <row r="30" spans="1:14" ht="21">
      <c r="A30" s="258"/>
      <c r="B30" s="257"/>
      <c r="C30" s="257"/>
      <c r="D30" s="79" t="s">
        <v>59</v>
      </c>
      <c r="E30" s="90"/>
      <c r="F30" s="77"/>
      <c r="G30" s="85">
        <v>5301722</v>
      </c>
      <c r="H30" s="73">
        <f t="shared" si="13"/>
        <v>5301722</v>
      </c>
      <c r="I30" s="90"/>
      <c r="J30" s="77"/>
      <c r="K30" s="85">
        <v>5301722</v>
      </c>
      <c r="L30" s="73">
        <f t="shared" si="14"/>
        <v>5301722</v>
      </c>
      <c r="M30" s="173">
        <f t="shared" si="2"/>
        <v>0</v>
      </c>
      <c r="N30" s="15" t="s">
        <v>71</v>
      </c>
    </row>
    <row r="31" spans="1:14" ht="21">
      <c r="A31" s="258"/>
      <c r="B31" s="257"/>
      <c r="C31" s="257"/>
      <c r="D31" s="79" t="s">
        <v>67</v>
      </c>
      <c r="E31" s="90"/>
      <c r="F31" s="77"/>
      <c r="G31" s="65"/>
      <c r="H31" s="73">
        <f t="shared" si="13"/>
        <v>0</v>
      </c>
      <c r="I31" s="90"/>
      <c r="J31" s="77"/>
      <c r="K31" s="65"/>
      <c r="L31" s="73">
        <f t="shared" si="14"/>
        <v>0</v>
      </c>
      <c r="M31" s="171">
        <f t="shared" si="2"/>
        <v>0</v>
      </c>
      <c r="N31" s="15" t="s">
        <v>77</v>
      </c>
    </row>
    <row r="32" spans="1:14" ht="21">
      <c r="A32" s="258"/>
      <c r="B32" s="257"/>
      <c r="C32" s="257"/>
      <c r="D32" s="79" t="s">
        <v>90</v>
      </c>
      <c r="E32" s="90">
        <v>7</v>
      </c>
      <c r="F32" s="77"/>
      <c r="G32" s="65"/>
      <c r="H32" s="73">
        <f t="shared" si="13"/>
        <v>7</v>
      </c>
      <c r="I32" s="90">
        <v>7</v>
      </c>
      <c r="J32" s="77"/>
      <c r="K32" s="65"/>
      <c r="L32" s="73">
        <f t="shared" ref="L32" si="17">SUM(I32:K32)</f>
        <v>7</v>
      </c>
      <c r="M32" s="171">
        <f t="shared" si="2"/>
        <v>0</v>
      </c>
      <c r="N32" s="15" t="s">
        <v>159</v>
      </c>
    </row>
    <row r="33" spans="1:14" ht="21">
      <c r="A33" s="258"/>
      <c r="B33" s="257"/>
      <c r="C33" s="257"/>
      <c r="D33" s="79" t="s">
        <v>56</v>
      </c>
      <c r="E33" s="90">
        <v>3687</v>
      </c>
      <c r="F33" s="77"/>
      <c r="G33" s="65"/>
      <c r="H33" s="73">
        <f t="shared" si="13"/>
        <v>3687</v>
      </c>
      <c r="I33" s="90">
        <v>3687</v>
      </c>
      <c r="J33" s="77"/>
      <c r="K33" s="65"/>
      <c r="L33" s="73">
        <f t="shared" si="14"/>
        <v>3687</v>
      </c>
      <c r="M33" s="172">
        <f t="shared" si="2"/>
        <v>0</v>
      </c>
      <c r="N33" s="15" t="s">
        <v>84</v>
      </c>
    </row>
    <row r="34" spans="1:14" ht="21">
      <c r="A34" s="258"/>
      <c r="B34" s="257"/>
      <c r="C34" s="257"/>
      <c r="D34" s="79" t="s">
        <v>55</v>
      </c>
      <c r="E34" s="90">
        <v>7693457</v>
      </c>
      <c r="F34" s="77"/>
      <c r="G34" s="65"/>
      <c r="H34" s="73">
        <f t="shared" si="13"/>
        <v>7693457</v>
      </c>
      <c r="I34" s="90">
        <v>7693457</v>
      </c>
      <c r="J34" s="77"/>
      <c r="K34" s="65"/>
      <c r="L34" s="73">
        <f t="shared" si="14"/>
        <v>7693457</v>
      </c>
      <c r="M34" s="173">
        <f t="shared" si="2"/>
        <v>0</v>
      </c>
      <c r="N34" s="15" t="s">
        <v>83</v>
      </c>
    </row>
    <row r="35" spans="1:14" ht="16.5">
      <c r="A35" s="232"/>
      <c r="B35" s="233"/>
      <c r="C35" s="2"/>
      <c r="D35" s="175" t="s">
        <v>11</v>
      </c>
      <c r="E35" s="80">
        <f>SUM(E26:E34)</f>
        <v>7697151</v>
      </c>
      <c r="F35" s="80">
        <f>SUM(F26:F34)</f>
        <v>56878</v>
      </c>
      <c r="G35" s="80">
        <f>SUM(G26:G34)</f>
        <v>5301827</v>
      </c>
      <c r="H35" s="63">
        <f t="shared" si="13"/>
        <v>13055856</v>
      </c>
      <c r="I35" s="80">
        <f>SUM(I26:I34)</f>
        <v>7697151</v>
      </c>
      <c r="J35" s="80">
        <f>SUM(J26:J34)</f>
        <v>56878</v>
      </c>
      <c r="K35" s="80">
        <f>SUM(K26:K34)</f>
        <v>5301827</v>
      </c>
      <c r="L35" s="63">
        <f t="shared" si="14"/>
        <v>13055856</v>
      </c>
      <c r="M35" s="169">
        <f t="shared" si="2"/>
        <v>0</v>
      </c>
      <c r="N35" s="16"/>
    </row>
    <row r="36" spans="1:14" ht="21">
      <c r="A36" s="231" t="s">
        <v>26</v>
      </c>
      <c r="B36" s="254" t="s">
        <v>26</v>
      </c>
      <c r="C36" s="3" t="s">
        <v>60</v>
      </c>
      <c r="D36" s="64" t="s">
        <v>27</v>
      </c>
      <c r="E36" s="81"/>
      <c r="F36" s="81"/>
      <c r="G36" s="82"/>
      <c r="H36" s="86">
        <f>SUM(E36:G36)</f>
        <v>0</v>
      </c>
      <c r="I36" s="81">
        <v>4253</v>
      </c>
      <c r="J36" s="81">
        <v>220</v>
      </c>
      <c r="K36" s="82">
        <v>430</v>
      </c>
      <c r="L36" s="86">
        <f>SUM(I36:K36)</f>
        <v>4903</v>
      </c>
      <c r="M36" s="21">
        <f t="shared" si="2"/>
        <v>4903</v>
      </c>
      <c r="N36" s="13"/>
    </row>
    <row r="37" spans="1:14" ht="16.5">
      <c r="A37" s="258"/>
      <c r="B37" s="261"/>
      <c r="C37" s="5" t="s">
        <v>28</v>
      </c>
      <c r="D37" s="70" t="s">
        <v>28</v>
      </c>
      <c r="E37" s="91"/>
      <c r="F37" s="71"/>
      <c r="G37" s="72"/>
      <c r="H37" s="73">
        <f t="shared" ref="H37" si="18">SUM(E37:G37)</f>
        <v>0</v>
      </c>
      <c r="I37" s="91"/>
      <c r="J37" s="71"/>
      <c r="K37" s="72">
        <v>105</v>
      </c>
      <c r="L37" s="73">
        <f t="shared" si="14"/>
        <v>105</v>
      </c>
      <c r="M37" s="171">
        <f t="shared" si="2"/>
        <v>105</v>
      </c>
      <c r="N37" s="15"/>
    </row>
    <row r="38" spans="1:14" ht="16.5">
      <c r="A38" s="232"/>
      <c r="B38" s="249"/>
      <c r="C38" s="6"/>
      <c r="D38" s="61" t="s">
        <v>11</v>
      </c>
      <c r="E38" s="80">
        <f t="shared" ref="E38:H38" si="19">SUM(E36:E37)</f>
        <v>0</v>
      </c>
      <c r="F38" s="74">
        <f t="shared" si="19"/>
        <v>0</v>
      </c>
      <c r="G38" s="67">
        <f t="shared" si="19"/>
        <v>0</v>
      </c>
      <c r="H38" s="63">
        <f t="shared" si="19"/>
        <v>0</v>
      </c>
      <c r="I38" s="80">
        <f t="shared" ref="I38:L38" si="20">SUM(I36:I37)</f>
        <v>4253</v>
      </c>
      <c r="J38" s="74">
        <f t="shared" si="20"/>
        <v>220</v>
      </c>
      <c r="K38" s="67">
        <f t="shared" si="20"/>
        <v>535</v>
      </c>
      <c r="L38" s="63">
        <f t="shared" si="20"/>
        <v>5008</v>
      </c>
      <c r="M38" s="169">
        <f t="shared" si="2"/>
        <v>5008</v>
      </c>
      <c r="N38" s="14"/>
    </row>
    <row r="39" spans="1:14" ht="17.25" thickBot="1">
      <c r="A39" s="251" t="s">
        <v>29</v>
      </c>
      <c r="B39" s="252"/>
      <c r="C39" s="252"/>
      <c r="D39" s="253"/>
      <c r="E39" s="92">
        <f>SUMIF($D$5:$D$38,$D$38,E5:E38)</f>
        <v>323034151</v>
      </c>
      <c r="F39" s="17">
        <f>SUMIF($D$5:$D$38,$D$38,F5:F38)</f>
        <v>23646878</v>
      </c>
      <c r="G39" s="17">
        <f>SUMIF($D$5:$D$38,$D$38,G5:G38)</f>
        <v>44001827</v>
      </c>
      <c r="H39" s="18">
        <f>SUM(E39:G39)</f>
        <v>390682856</v>
      </c>
      <c r="I39" s="92">
        <f>SUMIF($D$5:$D$38,$D$38,I5:I38)</f>
        <v>316951764</v>
      </c>
      <c r="J39" s="17">
        <f>SUMIF($D$5:$D$38,$D$38,J5:J38)</f>
        <v>23347098</v>
      </c>
      <c r="K39" s="17">
        <f>SUMIF($D$5:$D$38,$D$38,K5:K38)</f>
        <v>41120462</v>
      </c>
      <c r="L39" s="18">
        <f>SUM(I39:K39)</f>
        <v>381419324</v>
      </c>
      <c r="M39" s="18">
        <f t="shared" si="2"/>
        <v>-9263532</v>
      </c>
      <c r="N39" s="19"/>
    </row>
    <row r="40" spans="1:14" ht="16.5" customHeight="1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7"/>
      <c r="N40" s="9"/>
    </row>
    <row r="41" spans="1:14" ht="16.5" customHeight="1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7"/>
      <c r="N41" s="9"/>
    </row>
    <row r="42" spans="1:14" ht="16.5" customHeight="1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7"/>
      <c r="N42" s="9"/>
    </row>
    <row r="43" spans="1:14" ht="16.5" customHeight="1">
      <c r="A43" s="7"/>
      <c r="B43" s="8"/>
      <c r="C43" s="8"/>
      <c r="D43" s="8"/>
      <c r="E43" s="20"/>
      <c r="F43" s="8"/>
      <c r="G43" s="8"/>
      <c r="H43" s="8"/>
      <c r="I43" s="20"/>
      <c r="J43" s="8"/>
      <c r="K43" s="8"/>
      <c r="L43" s="8"/>
      <c r="M43" s="7"/>
      <c r="N43" s="9"/>
    </row>
    <row r="44" spans="1:14" ht="16.5" customHeight="1">
      <c r="A44" s="7"/>
      <c r="B44" s="8"/>
      <c r="C44" s="8"/>
      <c r="D44" s="8"/>
      <c r="E44" s="8"/>
      <c r="F44" s="8"/>
      <c r="G44" s="20"/>
      <c r="H44" s="8"/>
      <c r="I44" s="8"/>
      <c r="J44" s="8"/>
      <c r="K44" s="20"/>
      <c r="L44" s="8"/>
      <c r="M44" s="7"/>
      <c r="N44" s="9"/>
    </row>
    <row r="45" spans="1:14" ht="16.5" customHeight="1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7"/>
      <c r="N45" s="9"/>
    </row>
    <row r="46" spans="1:14" ht="16.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7"/>
      <c r="N46" s="9"/>
    </row>
    <row r="47" spans="1:14" ht="16.5" customHeigh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7"/>
      <c r="N47" s="9"/>
    </row>
    <row r="48" spans="1:14" ht="16.5" customHeight="1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7"/>
      <c r="N48" s="9"/>
    </row>
    <row r="49" spans="1:14" ht="16.5" customHeight="1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7"/>
      <c r="N49" s="9"/>
    </row>
    <row r="50" spans="1:14" ht="16.5" customHeight="1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7"/>
      <c r="N50" s="9"/>
    </row>
    <row r="51" spans="1:14" ht="16.5" customHeight="1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7"/>
      <c r="N51" s="9"/>
    </row>
    <row r="52" spans="1:14" ht="16.5" customHeight="1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7"/>
      <c r="N52" s="9"/>
    </row>
    <row r="53" spans="1:14" ht="16.5" customHeight="1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7"/>
      <c r="N53" s="9"/>
    </row>
    <row r="54" spans="1:14" ht="16.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7"/>
      <c r="N54" s="9"/>
    </row>
    <row r="55" spans="1:14" ht="16.5" customHeight="1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7"/>
      <c r="N55" s="9"/>
    </row>
    <row r="56" spans="1:14" ht="16.5" customHeight="1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7"/>
      <c r="N56" s="9"/>
    </row>
    <row r="57" spans="1:14" ht="16.5" customHeight="1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7"/>
      <c r="N57" s="9"/>
    </row>
    <row r="58" spans="1:14" ht="16.5" customHeigh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7"/>
      <c r="N58" s="9"/>
    </row>
    <row r="59" spans="1:14" ht="16.5" customHeight="1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7"/>
      <c r="N59" s="9"/>
    </row>
    <row r="60" spans="1:14" ht="16.5" customHeight="1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7"/>
      <c r="N60" s="9"/>
    </row>
    <row r="61" spans="1:14" ht="16.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7"/>
      <c r="N61" s="9"/>
    </row>
    <row r="62" spans="1:14" ht="16.5" customHeight="1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7"/>
      <c r="N62" s="9"/>
    </row>
    <row r="63" spans="1:14" ht="16.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7"/>
      <c r="N63" s="9"/>
    </row>
    <row r="64" spans="1:14" ht="16.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7"/>
      <c r="N64" s="9"/>
    </row>
    <row r="65" spans="1:14" ht="16.5" customHeight="1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7"/>
      <c r="N65" s="9"/>
    </row>
    <row r="66" spans="1:14" ht="16.5" customHeight="1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7"/>
      <c r="N66" s="9"/>
    </row>
    <row r="67" spans="1:14" ht="16.5" customHeight="1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7"/>
      <c r="N67" s="9"/>
    </row>
    <row r="68" spans="1:14" ht="16.5" customHeight="1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7"/>
      <c r="N68" s="9"/>
    </row>
    <row r="69" spans="1:14" ht="16.5" customHeight="1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7"/>
      <c r="N69" s="9"/>
    </row>
    <row r="70" spans="1:14" ht="16.5" customHeight="1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7"/>
      <c r="N70" s="9"/>
    </row>
    <row r="71" spans="1:14" ht="16.5" customHeight="1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7"/>
      <c r="N71" s="9"/>
    </row>
    <row r="72" spans="1:14" ht="16.5" customHeight="1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7"/>
      <c r="N72" s="9"/>
    </row>
    <row r="73" spans="1:14" ht="16.5" customHeight="1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7"/>
      <c r="N73" s="9"/>
    </row>
    <row r="74" spans="1:14" ht="16.5" customHeight="1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7"/>
      <c r="N74" s="9"/>
    </row>
    <row r="75" spans="1:14" ht="16.5" customHeight="1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7"/>
      <c r="N75" s="9"/>
    </row>
    <row r="76" spans="1:14" ht="16.5" customHeight="1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7"/>
      <c r="N76" s="9"/>
    </row>
    <row r="77" spans="1:14" ht="16.5" customHeight="1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7"/>
      <c r="N77" s="9"/>
    </row>
    <row r="78" spans="1:14" ht="16.5" customHeight="1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7"/>
      <c r="N78" s="9"/>
    </row>
    <row r="79" spans="1:14" ht="16.5" customHeight="1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7"/>
      <c r="N79" s="9"/>
    </row>
    <row r="80" spans="1:14" ht="16.5" customHeight="1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7"/>
      <c r="N80" s="9"/>
    </row>
    <row r="81" spans="1:14" ht="16.5" customHeight="1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7"/>
      <c r="N81" s="9"/>
    </row>
  </sheetData>
  <mergeCells count="30">
    <mergeCell ref="A39:D39"/>
    <mergeCell ref="B7:B9"/>
    <mergeCell ref="C26:C34"/>
    <mergeCell ref="A36:A38"/>
    <mergeCell ref="A17:A21"/>
    <mergeCell ref="A24:A25"/>
    <mergeCell ref="B17:B21"/>
    <mergeCell ref="B24:B25"/>
    <mergeCell ref="B36:B38"/>
    <mergeCell ref="A7:A9"/>
    <mergeCell ref="A10:A16"/>
    <mergeCell ref="B10:B16"/>
    <mergeCell ref="A26:A35"/>
    <mergeCell ref="B26:B35"/>
    <mergeCell ref="A22:A23"/>
    <mergeCell ref="B22:B23"/>
    <mergeCell ref="A1:N1"/>
    <mergeCell ref="N3:N4"/>
    <mergeCell ref="M3:M4"/>
    <mergeCell ref="A3:A4"/>
    <mergeCell ref="I3:L3"/>
    <mergeCell ref="B3:B4"/>
    <mergeCell ref="C3:C4"/>
    <mergeCell ref="D3:D4"/>
    <mergeCell ref="E3:H3"/>
    <mergeCell ref="C7:C8"/>
    <mergeCell ref="A5:A6"/>
    <mergeCell ref="B5:B6"/>
    <mergeCell ref="C17:C19"/>
    <mergeCell ref="C11:C15"/>
  </mergeCells>
  <phoneticPr fontId="17" type="noConversion"/>
  <printOptions horizontalCentered="1"/>
  <pageMargins left="0.27559055118110237" right="0.27559055118110237" top="0.35433070866141736" bottom="0.23622047244094491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F1DD"/>
    <pageSetUpPr fitToPage="1"/>
  </sheetPr>
  <dimension ref="A1:BB90"/>
  <sheetViews>
    <sheetView topLeftCell="B1" zoomScaleNormal="100" zoomScaleSheetLayoutView="160" workbookViewId="0">
      <selection activeCell="I45" sqref="I45"/>
    </sheetView>
  </sheetViews>
  <sheetFormatPr defaultColWidth="14.375" defaultRowHeight="15" customHeight="1"/>
  <cols>
    <col min="1" max="1" width="7" style="25" customWidth="1"/>
    <col min="2" max="2" width="9.375" style="25" customWidth="1"/>
    <col min="3" max="3" width="12.25" style="25" customWidth="1"/>
    <col min="4" max="4" width="13.75" style="25" customWidth="1"/>
    <col min="5" max="5" width="13" style="25" customWidth="1"/>
    <col min="6" max="7" width="13.125" style="25" customWidth="1"/>
    <col min="8" max="8" width="13.25" style="25" customWidth="1"/>
    <col min="9" max="9" width="13" style="25" customWidth="1"/>
    <col min="10" max="11" width="13.125" style="25" customWidth="1"/>
    <col min="12" max="12" width="13.25" style="25" customWidth="1"/>
    <col min="13" max="13" width="12.375" style="25" bestFit="1" customWidth="1"/>
    <col min="14" max="14" width="56.375" style="25" customWidth="1"/>
    <col min="15" max="16384" width="14.375" style="25"/>
  </cols>
  <sheetData>
    <row r="1" spans="1:14" ht="17.25" thickBot="1">
      <c r="A1" s="304" t="s">
        <v>30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ht="16.5" customHeight="1">
      <c r="A2" s="306" t="s">
        <v>1</v>
      </c>
      <c r="B2" s="309" t="s">
        <v>31</v>
      </c>
      <c r="C2" s="312" t="s">
        <v>3</v>
      </c>
      <c r="D2" s="323" t="s">
        <v>4</v>
      </c>
      <c r="E2" s="315" t="s">
        <v>188</v>
      </c>
      <c r="F2" s="316"/>
      <c r="G2" s="316"/>
      <c r="H2" s="317"/>
      <c r="I2" s="315" t="s">
        <v>221</v>
      </c>
      <c r="J2" s="316"/>
      <c r="K2" s="316"/>
      <c r="L2" s="317"/>
      <c r="M2" s="300" t="s">
        <v>218</v>
      </c>
      <c r="N2" s="318" t="s">
        <v>219</v>
      </c>
    </row>
    <row r="3" spans="1:14" ht="16.5">
      <c r="A3" s="307"/>
      <c r="B3" s="310"/>
      <c r="C3" s="313"/>
      <c r="D3" s="324"/>
      <c r="E3" s="321" t="s">
        <v>5</v>
      </c>
      <c r="F3" s="292" t="s">
        <v>6</v>
      </c>
      <c r="G3" s="292" t="s">
        <v>7</v>
      </c>
      <c r="H3" s="294" t="s">
        <v>8</v>
      </c>
      <c r="I3" s="321" t="s">
        <v>5</v>
      </c>
      <c r="J3" s="292" t="s">
        <v>6</v>
      </c>
      <c r="K3" s="292" t="s">
        <v>7</v>
      </c>
      <c r="L3" s="294" t="s">
        <v>8</v>
      </c>
      <c r="M3" s="301"/>
      <c r="N3" s="319"/>
    </row>
    <row r="4" spans="1:14" ht="16.5">
      <c r="A4" s="308"/>
      <c r="B4" s="311"/>
      <c r="C4" s="314"/>
      <c r="D4" s="325"/>
      <c r="E4" s="322"/>
      <c r="F4" s="293"/>
      <c r="G4" s="293"/>
      <c r="H4" s="295"/>
      <c r="I4" s="322"/>
      <c r="J4" s="293"/>
      <c r="K4" s="293"/>
      <c r="L4" s="295"/>
      <c r="M4" s="302"/>
      <c r="N4" s="320"/>
    </row>
    <row r="5" spans="1:14" ht="42" customHeight="1">
      <c r="A5" s="290" t="s">
        <v>32</v>
      </c>
      <c r="B5" s="303" t="s">
        <v>33</v>
      </c>
      <c r="C5" s="26" t="s">
        <v>34</v>
      </c>
      <c r="D5" s="43" t="s">
        <v>34</v>
      </c>
      <c r="E5" s="208">
        <v>193277420</v>
      </c>
      <c r="F5" s="220">
        <v>0</v>
      </c>
      <c r="G5" s="221">
        <v>0</v>
      </c>
      <c r="H5" s="222">
        <f>SUM(E5:G5)</f>
        <v>193277420</v>
      </c>
      <c r="I5" s="208">
        <v>189488520</v>
      </c>
      <c r="J5" s="220">
        <v>0</v>
      </c>
      <c r="K5" s="221">
        <v>0</v>
      </c>
      <c r="L5" s="222">
        <f>SUM(I5:K5)</f>
        <v>189488520</v>
      </c>
      <c r="M5" s="158">
        <f t="shared" ref="M5:M36" si="0">L5-H5</f>
        <v>-3788900</v>
      </c>
      <c r="N5" s="55" t="s">
        <v>229</v>
      </c>
    </row>
    <row r="6" spans="1:14" ht="69.75" customHeight="1">
      <c r="A6" s="281"/>
      <c r="B6" s="298"/>
      <c r="C6" s="297" t="s">
        <v>35</v>
      </c>
      <c r="D6" s="44" t="s">
        <v>36</v>
      </c>
      <c r="E6" s="206">
        <v>6960280</v>
      </c>
      <c r="F6" s="48">
        <v>0</v>
      </c>
      <c r="G6" s="48">
        <v>0</v>
      </c>
      <c r="H6" s="102">
        <f t="shared" ref="H6:H10" si="1">SUM(E6:G6)</f>
        <v>6960280</v>
      </c>
      <c r="I6" s="206">
        <v>6960280</v>
      </c>
      <c r="J6" s="48">
        <v>0</v>
      </c>
      <c r="K6" s="48">
        <v>0</v>
      </c>
      <c r="L6" s="102">
        <f t="shared" ref="L6:L10" si="2">SUM(I6:K6)</f>
        <v>6960280</v>
      </c>
      <c r="M6" s="160">
        <f t="shared" si="0"/>
        <v>0</v>
      </c>
      <c r="N6" s="49" t="s">
        <v>163</v>
      </c>
    </row>
    <row r="7" spans="1:14" ht="39" customHeight="1">
      <c r="A7" s="281"/>
      <c r="B7" s="298"/>
      <c r="C7" s="276"/>
      <c r="D7" s="44" t="s">
        <v>73</v>
      </c>
      <c r="E7" s="206">
        <v>6428720</v>
      </c>
      <c r="F7" s="48">
        <v>0</v>
      </c>
      <c r="G7" s="48">
        <v>0</v>
      </c>
      <c r="H7" s="103">
        <f t="shared" si="1"/>
        <v>6428720</v>
      </c>
      <c r="I7" s="206">
        <v>6428720</v>
      </c>
      <c r="J7" s="48">
        <v>0</v>
      </c>
      <c r="K7" s="48">
        <v>0</v>
      </c>
      <c r="L7" s="103">
        <f t="shared" si="2"/>
        <v>6428720</v>
      </c>
      <c r="M7" s="161">
        <f t="shared" si="0"/>
        <v>0</v>
      </c>
      <c r="N7" s="49" t="s">
        <v>228</v>
      </c>
    </row>
    <row r="8" spans="1:14" ht="46.5" customHeight="1">
      <c r="A8" s="281"/>
      <c r="B8" s="298"/>
      <c r="C8" s="27" t="s">
        <v>37</v>
      </c>
      <c r="D8" s="44" t="s">
        <v>38</v>
      </c>
      <c r="E8" s="111">
        <v>9628380</v>
      </c>
      <c r="F8" s="48">
        <v>0</v>
      </c>
      <c r="G8" s="48">
        <v>0</v>
      </c>
      <c r="H8" s="104">
        <f t="shared" si="1"/>
        <v>9628380</v>
      </c>
      <c r="I8" s="111">
        <v>9628380</v>
      </c>
      <c r="J8" s="48">
        <v>0</v>
      </c>
      <c r="K8" s="48">
        <v>0</v>
      </c>
      <c r="L8" s="104">
        <f t="shared" si="2"/>
        <v>9628380</v>
      </c>
      <c r="M8" s="162">
        <f t="shared" si="0"/>
        <v>0</v>
      </c>
      <c r="N8" s="49" t="s">
        <v>164</v>
      </c>
    </row>
    <row r="9" spans="1:14" ht="48" customHeight="1">
      <c r="A9" s="281"/>
      <c r="B9" s="298"/>
      <c r="C9" s="27" t="s">
        <v>39</v>
      </c>
      <c r="D9" s="44" t="s">
        <v>39</v>
      </c>
      <c r="E9" s="111">
        <v>20044610</v>
      </c>
      <c r="F9" s="54">
        <v>0</v>
      </c>
      <c r="G9" s="54">
        <v>0</v>
      </c>
      <c r="H9" s="219">
        <f t="shared" si="1"/>
        <v>20044610</v>
      </c>
      <c r="I9" s="111">
        <v>16666880</v>
      </c>
      <c r="J9" s="54">
        <v>0</v>
      </c>
      <c r="K9" s="54">
        <v>0</v>
      </c>
      <c r="L9" s="219">
        <f t="shared" si="2"/>
        <v>16666880</v>
      </c>
      <c r="M9" s="160">
        <f t="shared" si="0"/>
        <v>-3377730</v>
      </c>
      <c r="N9" s="49" t="s">
        <v>230</v>
      </c>
    </row>
    <row r="10" spans="1:14" ht="21" customHeight="1">
      <c r="A10" s="281"/>
      <c r="B10" s="298"/>
      <c r="C10" s="87" t="s">
        <v>40</v>
      </c>
      <c r="D10" s="44" t="s">
        <v>40</v>
      </c>
      <c r="E10" s="105"/>
      <c r="F10" s="48">
        <v>0</v>
      </c>
      <c r="G10" s="48">
        <v>900000</v>
      </c>
      <c r="H10" s="106">
        <f t="shared" si="1"/>
        <v>900000</v>
      </c>
      <c r="I10" s="105"/>
      <c r="J10" s="48">
        <v>0</v>
      </c>
      <c r="K10" s="48">
        <v>761775</v>
      </c>
      <c r="L10" s="106">
        <f t="shared" si="2"/>
        <v>761775</v>
      </c>
      <c r="M10" s="159">
        <f t="shared" si="0"/>
        <v>-138225</v>
      </c>
      <c r="N10" s="49" t="s">
        <v>93</v>
      </c>
    </row>
    <row r="11" spans="1:14" ht="16.5">
      <c r="A11" s="281"/>
      <c r="B11" s="299"/>
      <c r="C11" s="28"/>
      <c r="D11" s="46" t="s">
        <v>11</v>
      </c>
      <c r="E11" s="107">
        <f>SUM(E5:E10)</f>
        <v>236339410</v>
      </c>
      <c r="F11" s="53">
        <f>SUM(F5:F10)</f>
        <v>0</v>
      </c>
      <c r="G11" s="53">
        <f>SUM(G5:G10)</f>
        <v>900000</v>
      </c>
      <c r="H11" s="108">
        <f>SUM(E11:G11)</f>
        <v>237239410</v>
      </c>
      <c r="I11" s="107">
        <f>SUM(I5:I10)</f>
        <v>229172780</v>
      </c>
      <c r="J11" s="53">
        <f>SUM(J5:J10)</f>
        <v>0</v>
      </c>
      <c r="K11" s="53">
        <f>SUM(K5:K10)</f>
        <v>761775</v>
      </c>
      <c r="L11" s="108">
        <f>SUM(I11:K11)</f>
        <v>229934555</v>
      </c>
      <c r="M11" s="163">
        <f t="shared" si="0"/>
        <v>-7304855</v>
      </c>
      <c r="N11" s="56"/>
    </row>
    <row r="12" spans="1:14" ht="29.25" customHeight="1">
      <c r="A12" s="281"/>
      <c r="B12" s="283" t="s">
        <v>41</v>
      </c>
      <c r="C12" s="29" t="s">
        <v>42</v>
      </c>
      <c r="D12" s="45" t="s">
        <v>42</v>
      </c>
      <c r="E12" s="111">
        <v>1246800</v>
      </c>
      <c r="F12" s="54">
        <v>0</v>
      </c>
      <c r="G12" s="54">
        <v>0</v>
      </c>
      <c r="H12" s="109">
        <f t="shared" ref="H12" si="3">SUM(E12:G12)</f>
        <v>1246800</v>
      </c>
      <c r="I12" s="111">
        <v>46800</v>
      </c>
      <c r="J12" s="54">
        <v>0</v>
      </c>
      <c r="K12" s="54">
        <v>0</v>
      </c>
      <c r="L12" s="109">
        <f t="shared" ref="L12" si="4">SUM(I12:K12)</f>
        <v>46800</v>
      </c>
      <c r="M12" s="162">
        <f t="shared" si="0"/>
        <v>-1200000</v>
      </c>
      <c r="N12" s="51" t="s">
        <v>227</v>
      </c>
    </row>
    <row r="13" spans="1:14" ht="33" customHeight="1">
      <c r="A13" s="281"/>
      <c r="B13" s="298"/>
      <c r="C13" s="29" t="s">
        <v>43</v>
      </c>
      <c r="D13" s="45" t="s">
        <v>43</v>
      </c>
      <c r="E13" s="111">
        <v>1530390</v>
      </c>
      <c r="F13" s="54">
        <v>0</v>
      </c>
      <c r="G13" s="54" t="s">
        <v>187</v>
      </c>
      <c r="H13" s="109">
        <f>SUM(E13:G13)</f>
        <v>1530390</v>
      </c>
      <c r="I13" s="111">
        <v>1530390</v>
      </c>
      <c r="J13" s="54">
        <v>0</v>
      </c>
      <c r="K13" s="54" t="s">
        <v>187</v>
      </c>
      <c r="L13" s="109">
        <f>SUM(I13:K13)</f>
        <v>1530390</v>
      </c>
      <c r="M13" s="162">
        <f t="shared" si="0"/>
        <v>0</v>
      </c>
      <c r="N13" s="51" t="s">
        <v>208</v>
      </c>
    </row>
    <row r="14" spans="1:14" ht="88.5" customHeight="1">
      <c r="A14" s="281"/>
      <c r="B14" s="298"/>
      <c r="C14" s="29" t="s">
        <v>44</v>
      </c>
      <c r="D14" s="45" t="s">
        <v>44</v>
      </c>
      <c r="E14" s="111">
        <v>1076960</v>
      </c>
      <c r="F14" s="54">
        <v>60000</v>
      </c>
      <c r="G14" s="54"/>
      <c r="H14" s="109">
        <f t="shared" ref="H14:H17" si="5">SUM(E14:G14)</f>
        <v>1136960</v>
      </c>
      <c r="I14" s="111">
        <v>1076960</v>
      </c>
      <c r="J14" s="54">
        <v>60000</v>
      </c>
      <c r="K14" s="54"/>
      <c r="L14" s="109">
        <f t="shared" ref="L14:L17" si="6">SUM(I14:K14)</f>
        <v>1136960</v>
      </c>
      <c r="M14" s="162">
        <f t="shared" si="0"/>
        <v>0</v>
      </c>
      <c r="N14" s="51" t="s">
        <v>202</v>
      </c>
    </row>
    <row r="15" spans="1:14" ht="30.75" customHeight="1">
      <c r="A15" s="281"/>
      <c r="B15" s="298"/>
      <c r="C15" s="274" t="s">
        <v>45</v>
      </c>
      <c r="D15" s="45" t="s">
        <v>46</v>
      </c>
      <c r="E15" s="111">
        <v>224000</v>
      </c>
      <c r="F15" s="207">
        <v>0</v>
      </c>
      <c r="G15" s="54">
        <v>500000</v>
      </c>
      <c r="H15" s="109">
        <f t="shared" si="5"/>
        <v>724000</v>
      </c>
      <c r="I15" s="111">
        <v>224000</v>
      </c>
      <c r="J15" s="207">
        <v>0</v>
      </c>
      <c r="K15" s="54">
        <v>380000</v>
      </c>
      <c r="L15" s="109">
        <f t="shared" si="6"/>
        <v>604000</v>
      </c>
      <c r="M15" s="160">
        <f t="shared" si="0"/>
        <v>-120000</v>
      </c>
      <c r="N15" s="51" t="s">
        <v>165</v>
      </c>
    </row>
    <row r="16" spans="1:14" ht="30.75" customHeight="1">
      <c r="A16" s="281"/>
      <c r="B16" s="298"/>
      <c r="C16" s="286"/>
      <c r="D16" s="45" t="s">
        <v>186</v>
      </c>
      <c r="E16" s="111"/>
      <c r="F16" s="54">
        <v>1500000</v>
      </c>
      <c r="G16" s="54"/>
      <c r="H16" s="109">
        <f t="shared" si="5"/>
        <v>1500000</v>
      </c>
      <c r="I16" s="111"/>
      <c r="J16" s="54">
        <v>1500000</v>
      </c>
      <c r="K16" s="54"/>
      <c r="L16" s="109">
        <f t="shared" si="6"/>
        <v>1500000</v>
      </c>
      <c r="M16" s="160">
        <f t="shared" si="0"/>
        <v>0</v>
      </c>
      <c r="N16" s="51" t="s">
        <v>179</v>
      </c>
    </row>
    <row r="17" spans="1:54" ht="16.5">
      <c r="A17" s="281"/>
      <c r="B17" s="298"/>
      <c r="C17" s="29" t="s">
        <v>47</v>
      </c>
      <c r="D17" s="45" t="s">
        <v>47</v>
      </c>
      <c r="E17" s="111">
        <v>455000</v>
      </c>
      <c r="F17" s="218">
        <v>0</v>
      </c>
      <c r="G17" s="54">
        <v>0</v>
      </c>
      <c r="H17" s="109">
        <f t="shared" si="5"/>
        <v>455000</v>
      </c>
      <c r="I17" s="111">
        <v>455000</v>
      </c>
      <c r="J17" s="218">
        <v>0</v>
      </c>
      <c r="K17" s="54">
        <v>0</v>
      </c>
      <c r="L17" s="109">
        <f t="shared" si="6"/>
        <v>455000</v>
      </c>
      <c r="M17" s="161">
        <f t="shared" si="0"/>
        <v>0</v>
      </c>
      <c r="N17" s="51" t="s">
        <v>166</v>
      </c>
    </row>
    <row r="18" spans="1:54" ht="16.5">
      <c r="A18" s="281"/>
      <c r="B18" s="299"/>
      <c r="C18" s="28"/>
      <c r="D18" s="46" t="s">
        <v>11</v>
      </c>
      <c r="E18" s="107">
        <f>SUM(E12:E17)</f>
        <v>4533150</v>
      </c>
      <c r="F18" s="53">
        <f>SUM(F12:F17)</f>
        <v>1560000</v>
      </c>
      <c r="G18" s="53">
        <f>SUM(G12:G17)</f>
        <v>500000</v>
      </c>
      <c r="H18" s="110">
        <f>SUM(E18:G18)</f>
        <v>6593150</v>
      </c>
      <c r="I18" s="107">
        <f>SUM(I12:I17)</f>
        <v>3333150</v>
      </c>
      <c r="J18" s="53">
        <f>SUM(J12:J17)</f>
        <v>1560000</v>
      </c>
      <c r="K18" s="53">
        <f>SUM(K12:K17)</f>
        <v>380000</v>
      </c>
      <c r="L18" s="110">
        <f>SUM(I18:K18)</f>
        <v>5273150</v>
      </c>
      <c r="M18" s="163">
        <f t="shared" si="0"/>
        <v>-1320000</v>
      </c>
      <c r="N18" s="57"/>
    </row>
    <row r="19" spans="1:54" ht="16.5">
      <c r="A19" s="281"/>
      <c r="B19" s="283" t="s">
        <v>68</v>
      </c>
      <c r="C19" s="41" t="s">
        <v>69</v>
      </c>
      <c r="D19" s="45" t="s">
        <v>70</v>
      </c>
      <c r="E19" s="111">
        <v>0</v>
      </c>
      <c r="F19" s="54">
        <v>0</v>
      </c>
      <c r="G19" s="54"/>
      <c r="H19" s="109">
        <f>SUM(E19:G19)</f>
        <v>0</v>
      </c>
      <c r="I19" s="111">
        <v>0</v>
      </c>
      <c r="J19" s="54">
        <v>0</v>
      </c>
      <c r="K19" s="54"/>
      <c r="L19" s="109">
        <f>SUM(I19:K19)</f>
        <v>0</v>
      </c>
      <c r="M19" s="164">
        <f t="shared" si="0"/>
        <v>0</v>
      </c>
      <c r="N19" s="51"/>
    </row>
    <row r="20" spans="1:54" ht="16.5">
      <c r="A20" s="291"/>
      <c r="B20" s="296"/>
      <c r="C20" s="28"/>
      <c r="D20" s="46" t="s">
        <v>11</v>
      </c>
      <c r="E20" s="107">
        <f>SUM(E19:E19)</f>
        <v>0</v>
      </c>
      <c r="F20" s="53">
        <f>SUM(F19)</f>
        <v>0</v>
      </c>
      <c r="G20" s="53">
        <f>SUM(G19:G19)</f>
        <v>0</v>
      </c>
      <c r="H20" s="110">
        <f>SUM(H19:H19)</f>
        <v>0</v>
      </c>
      <c r="I20" s="107">
        <f>SUM(I19:I19)</f>
        <v>0</v>
      </c>
      <c r="J20" s="53">
        <f>SUM(J19)</f>
        <v>0</v>
      </c>
      <c r="K20" s="53">
        <f>SUM(K19:K19)</f>
        <v>0</v>
      </c>
      <c r="L20" s="110">
        <f>SUM(L19:L19)</f>
        <v>0</v>
      </c>
      <c r="M20" s="163">
        <f t="shared" si="0"/>
        <v>0</v>
      </c>
      <c r="N20" s="57"/>
    </row>
    <row r="21" spans="1:54" ht="22.5">
      <c r="A21" s="280"/>
      <c r="B21" s="283"/>
      <c r="C21" s="213" t="s">
        <v>183</v>
      </c>
      <c r="D21" s="214" t="s">
        <v>176</v>
      </c>
      <c r="E21" s="216">
        <v>3000000</v>
      </c>
      <c r="F21" s="215"/>
      <c r="G21" s="215"/>
      <c r="H21" s="109">
        <f t="shared" ref="H21:H46" si="7">SUM(E21:G21)</f>
        <v>3000000</v>
      </c>
      <c r="I21" s="216">
        <v>3000000</v>
      </c>
      <c r="J21" s="215"/>
      <c r="K21" s="215"/>
      <c r="L21" s="109">
        <f t="shared" ref="L21" si="8">SUM(I21:K21)</f>
        <v>3000000</v>
      </c>
      <c r="M21" s="160">
        <f t="shared" si="0"/>
        <v>0</v>
      </c>
      <c r="N21" s="51" t="s">
        <v>184</v>
      </c>
    </row>
    <row r="22" spans="1:54" ht="16.5">
      <c r="A22" s="281"/>
      <c r="B22" s="284"/>
      <c r="C22" s="27" t="s">
        <v>48</v>
      </c>
      <c r="D22" s="44" t="s">
        <v>49</v>
      </c>
      <c r="E22" s="105"/>
      <c r="F22" s="48">
        <v>100000</v>
      </c>
      <c r="G22" s="48"/>
      <c r="H22" s="112">
        <f t="shared" si="7"/>
        <v>100000</v>
      </c>
      <c r="I22" s="105"/>
      <c r="J22" s="48">
        <v>100000</v>
      </c>
      <c r="K22" s="48"/>
      <c r="L22" s="112">
        <f t="shared" ref="L22:L46" si="9">SUM(I22:K22)</f>
        <v>100000</v>
      </c>
      <c r="M22" s="162">
        <f t="shared" si="0"/>
        <v>0</v>
      </c>
      <c r="N22" s="49" t="s">
        <v>196</v>
      </c>
    </row>
    <row r="23" spans="1:54" ht="54" customHeight="1">
      <c r="A23" s="281"/>
      <c r="B23" s="284"/>
      <c r="C23" s="274" t="s">
        <v>114</v>
      </c>
      <c r="D23" s="44" t="s">
        <v>121</v>
      </c>
      <c r="E23" s="105">
        <v>243690</v>
      </c>
      <c r="F23" s="48"/>
      <c r="G23" s="48"/>
      <c r="H23" s="112">
        <f t="shared" si="7"/>
        <v>243690</v>
      </c>
      <c r="I23" s="105">
        <v>243690</v>
      </c>
      <c r="J23" s="48"/>
      <c r="K23" s="48"/>
      <c r="L23" s="112">
        <f t="shared" si="9"/>
        <v>243690</v>
      </c>
      <c r="M23" s="162">
        <f t="shared" si="0"/>
        <v>0</v>
      </c>
      <c r="N23" s="49" t="s">
        <v>197</v>
      </c>
    </row>
    <row r="24" spans="1:54" ht="86.25" customHeight="1">
      <c r="A24" s="281"/>
      <c r="B24" s="284"/>
      <c r="C24" s="286"/>
      <c r="D24" s="45" t="s">
        <v>126</v>
      </c>
      <c r="E24" s="187">
        <v>7838480</v>
      </c>
      <c r="F24" s="54"/>
      <c r="G24" s="54">
        <v>22000000</v>
      </c>
      <c r="H24" s="109">
        <f t="shared" si="7"/>
        <v>29838480</v>
      </c>
      <c r="I24" s="187">
        <v>7838480</v>
      </c>
      <c r="J24" s="54"/>
      <c r="K24" s="54">
        <v>22000000</v>
      </c>
      <c r="L24" s="109">
        <f t="shared" si="9"/>
        <v>29838480</v>
      </c>
      <c r="M24" s="162">
        <f t="shared" si="0"/>
        <v>0</v>
      </c>
      <c r="N24" s="99" t="s">
        <v>207</v>
      </c>
    </row>
    <row r="25" spans="1:54" ht="43.5" customHeight="1">
      <c r="A25" s="281"/>
      <c r="B25" s="284"/>
      <c r="C25" s="274" t="s">
        <v>118</v>
      </c>
      <c r="D25" s="44" t="s">
        <v>127</v>
      </c>
      <c r="E25" s="113">
        <v>1400000</v>
      </c>
      <c r="F25" s="48"/>
      <c r="G25" s="48"/>
      <c r="H25" s="112">
        <f t="shared" si="7"/>
        <v>1400000</v>
      </c>
      <c r="I25" s="113">
        <v>1400000</v>
      </c>
      <c r="J25" s="48"/>
      <c r="K25" s="48"/>
      <c r="L25" s="112">
        <f t="shared" si="9"/>
        <v>1400000</v>
      </c>
      <c r="M25" s="162">
        <f t="shared" si="0"/>
        <v>0</v>
      </c>
      <c r="N25" s="49" t="s">
        <v>167</v>
      </c>
    </row>
    <row r="26" spans="1:54" s="100" customFormat="1" ht="63.75" customHeight="1">
      <c r="A26" s="281"/>
      <c r="B26" s="284"/>
      <c r="C26" s="277"/>
      <c r="D26" s="157" t="s">
        <v>128</v>
      </c>
      <c r="E26" s="191">
        <v>600000</v>
      </c>
      <c r="F26" s="194">
        <v>240004</v>
      </c>
      <c r="G26" s="194">
        <v>292000</v>
      </c>
      <c r="H26" s="112">
        <f t="shared" si="7"/>
        <v>1132004</v>
      </c>
      <c r="I26" s="191">
        <v>600000</v>
      </c>
      <c r="J26" s="194">
        <v>240000</v>
      </c>
      <c r="K26" s="194">
        <v>292000</v>
      </c>
      <c r="L26" s="112">
        <f t="shared" si="9"/>
        <v>1132000</v>
      </c>
      <c r="M26" s="162">
        <f t="shared" si="0"/>
        <v>-4</v>
      </c>
      <c r="N26" s="223" t="s">
        <v>223</v>
      </c>
      <c r="O26" s="47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</row>
    <row r="27" spans="1:54" s="47" customFormat="1" ht="66.75" customHeight="1">
      <c r="A27" s="281"/>
      <c r="B27" s="284"/>
      <c r="C27" s="277"/>
      <c r="D27" s="184" t="s">
        <v>129</v>
      </c>
      <c r="E27" s="193">
        <v>6500000</v>
      </c>
      <c r="F27" s="48">
        <v>0</v>
      </c>
      <c r="G27" s="48">
        <v>1200000</v>
      </c>
      <c r="H27" s="112">
        <f t="shared" si="7"/>
        <v>7700000</v>
      </c>
      <c r="I27" s="193">
        <v>6500000</v>
      </c>
      <c r="J27" s="48">
        <v>0</v>
      </c>
      <c r="K27" s="48">
        <v>1200000</v>
      </c>
      <c r="L27" s="112">
        <f t="shared" si="9"/>
        <v>7700000</v>
      </c>
      <c r="M27" s="162">
        <f t="shared" si="0"/>
        <v>0</v>
      </c>
      <c r="N27" s="224" t="s">
        <v>185</v>
      </c>
      <c r="O27" s="189"/>
    </row>
    <row r="28" spans="1:54" ht="41.25" customHeight="1">
      <c r="A28" s="281"/>
      <c r="B28" s="284"/>
      <c r="C28" s="277"/>
      <c r="D28" s="45" t="s">
        <v>130</v>
      </c>
      <c r="E28" s="187">
        <v>3279120</v>
      </c>
      <c r="F28" s="192"/>
      <c r="G28" s="192"/>
      <c r="H28" s="112">
        <f t="shared" si="7"/>
        <v>3279120</v>
      </c>
      <c r="I28" s="187">
        <v>3279120</v>
      </c>
      <c r="J28" s="192"/>
      <c r="K28" s="192"/>
      <c r="L28" s="112">
        <f t="shared" si="9"/>
        <v>3279120</v>
      </c>
      <c r="M28" s="162">
        <f t="shared" si="0"/>
        <v>0</v>
      </c>
      <c r="N28" s="51" t="s">
        <v>203</v>
      </c>
    </row>
    <row r="29" spans="1:54" ht="33" customHeight="1">
      <c r="A29" s="281"/>
      <c r="B29" s="284"/>
      <c r="C29" s="274" t="s">
        <v>115</v>
      </c>
      <c r="D29" s="44" t="s">
        <v>116</v>
      </c>
      <c r="E29" s="114">
        <v>4499800</v>
      </c>
      <c r="F29" s="48">
        <v>0</v>
      </c>
      <c r="G29" s="48">
        <v>0</v>
      </c>
      <c r="H29" s="112">
        <f t="shared" si="7"/>
        <v>4499800</v>
      </c>
      <c r="I29" s="114">
        <v>4499800</v>
      </c>
      <c r="J29" s="48">
        <v>0</v>
      </c>
      <c r="K29" s="48">
        <v>0</v>
      </c>
      <c r="L29" s="112">
        <f t="shared" si="9"/>
        <v>4499800</v>
      </c>
      <c r="M29" s="162">
        <f t="shared" si="0"/>
        <v>0</v>
      </c>
      <c r="N29" s="51" t="s">
        <v>198</v>
      </c>
    </row>
    <row r="30" spans="1:54" ht="33" customHeight="1">
      <c r="A30" s="281"/>
      <c r="B30" s="284"/>
      <c r="C30" s="286"/>
      <c r="D30" s="45" t="s">
        <v>117</v>
      </c>
      <c r="E30" s="111">
        <v>500000</v>
      </c>
      <c r="F30" s="48">
        <v>0</v>
      </c>
      <c r="G30" s="48">
        <v>0</v>
      </c>
      <c r="H30" s="112">
        <f t="shared" si="7"/>
        <v>500000</v>
      </c>
      <c r="I30" s="111">
        <v>500000</v>
      </c>
      <c r="J30" s="48">
        <v>0</v>
      </c>
      <c r="K30" s="48">
        <v>0</v>
      </c>
      <c r="L30" s="112">
        <f t="shared" si="9"/>
        <v>500000</v>
      </c>
      <c r="M30" s="162">
        <f t="shared" si="0"/>
        <v>0</v>
      </c>
      <c r="N30" s="51" t="s">
        <v>168</v>
      </c>
    </row>
    <row r="31" spans="1:54" ht="57.75" customHeight="1">
      <c r="A31" s="281"/>
      <c r="B31" s="284"/>
      <c r="C31" s="274" t="s">
        <v>133</v>
      </c>
      <c r="D31" s="45" t="s">
        <v>131</v>
      </c>
      <c r="E31" s="105">
        <v>7500000</v>
      </c>
      <c r="F31" s="48">
        <v>0</v>
      </c>
      <c r="G31" s="48">
        <v>0</v>
      </c>
      <c r="H31" s="112">
        <f t="shared" si="7"/>
        <v>7500000</v>
      </c>
      <c r="I31" s="105">
        <v>7500000</v>
      </c>
      <c r="J31" s="48">
        <v>0</v>
      </c>
      <c r="K31" s="48">
        <v>0</v>
      </c>
      <c r="L31" s="112">
        <f t="shared" si="9"/>
        <v>7500000</v>
      </c>
      <c r="M31" s="162">
        <f t="shared" si="0"/>
        <v>0</v>
      </c>
      <c r="N31" s="51" t="s">
        <v>224</v>
      </c>
    </row>
    <row r="32" spans="1:54" ht="42" customHeight="1">
      <c r="A32" s="281"/>
      <c r="B32" s="284"/>
      <c r="C32" s="275"/>
      <c r="D32" s="157" t="s">
        <v>132</v>
      </c>
      <c r="E32" s="195">
        <v>500000</v>
      </c>
      <c r="F32" s="120">
        <v>0</v>
      </c>
      <c r="G32" s="120">
        <v>0</v>
      </c>
      <c r="H32" s="112">
        <f t="shared" si="7"/>
        <v>500000</v>
      </c>
      <c r="I32" s="195">
        <v>500000</v>
      </c>
      <c r="J32" s="120">
        <v>0</v>
      </c>
      <c r="K32" s="120">
        <v>0</v>
      </c>
      <c r="L32" s="112">
        <f t="shared" si="9"/>
        <v>500000</v>
      </c>
      <c r="M32" s="162">
        <f t="shared" si="0"/>
        <v>0</v>
      </c>
      <c r="N32" s="225" t="s">
        <v>190</v>
      </c>
    </row>
    <row r="33" spans="1:15" ht="32.25" customHeight="1">
      <c r="A33" s="281"/>
      <c r="B33" s="284"/>
      <c r="C33" s="276"/>
      <c r="D33" s="45" t="s">
        <v>134</v>
      </c>
      <c r="E33" s="188">
        <v>3200000</v>
      </c>
      <c r="F33" s="54">
        <v>0</v>
      </c>
      <c r="G33" s="54">
        <v>0</v>
      </c>
      <c r="H33" s="109">
        <f t="shared" si="7"/>
        <v>3200000</v>
      </c>
      <c r="I33" s="188">
        <v>3200000</v>
      </c>
      <c r="J33" s="54">
        <v>0</v>
      </c>
      <c r="K33" s="54">
        <v>0</v>
      </c>
      <c r="L33" s="109">
        <f t="shared" si="9"/>
        <v>3200000</v>
      </c>
      <c r="M33" s="162">
        <f t="shared" si="0"/>
        <v>0</v>
      </c>
      <c r="N33" s="51" t="s">
        <v>173</v>
      </c>
    </row>
    <row r="34" spans="1:15" ht="40.5" customHeight="1">
      <c r="A34" s="281"/>
      <c r="B34" s="284"/>
      <c r="C34" s="274" t="s">
        <v>120</v>
      </c>
      <c r="D34" s="45" t="s">
        <v>135</v>
      </c>
      <c r="E34" s="105">
        <v>4097800</v>
      </c>
      <c r="F34" s="48"/>
      <c r="G34" s="48"/>
      <c r="H34" s="112">
        <f t="shared" si="7"/>
        <v>4097800</v>
      </c>
      <c r="I34" s="105">
        <v>4097800</v>
      </c>
      <c r="J34" s="48"/>
      <c r="K34" s="48"/>
      <c r="L34" s="112">
        <f t="shared" si="9"/>
        <v>4097800</v>
      </c>
      <c r="M34" s="162">
        <f t="shared" si="0"/>
        <v>0</v>
      </c>
      <c r="N34" s="51" t="s">
        <v>206</v>
      </c>
    </row>
    <row r="35" spans="1:15" ht="30" customHeight="1">
      <c r="A35" s="281"/>
      <c r="B35" s="284"/>
      <c r="C35" s="277"/>
      <c r="D35" s="45" t="s">
        <v>136</v>
      </c>
      <c r="E35" s="101">
        <v>6955980</v>
      </c>
      <c r="F35" s="48"/>
      <c r="G35" s="48"/>
      <c r="H35" s="112">
        <f t="shared" si="7"/>
        <v>6955980</v>
      </c>
      <c r="I35" s="101">
        <v>6955980</v>
      </c>
      <c r="J35" s="48"/>
      <c r="K35" s="48"/>
      <c r="L35" s="112">
        <f t="shared" si="9"/>
        <v>6955980</v>
      </c>
      <c r="M35" s="162">
        <f t="shared" si="0"/>
        <v>0</v>
      </c>
      <c r="N35" s="51" t="s">
        <v>191</v>
      </c>
    </row>
    <row r="36" spans="1:15" ht="30" customHeight="1">
      <c r="A36" s="281"/>
      <c r="B36" s="284"/>
      <c r="C36" s="277"/>
      <c r="D36" s="45" t="s">
        <v>137</v>
      </c>
      <c r="E36" s="111">
        <v>678600</v>
      </c>
      <c r="F36" s="54"/>
      <c r="G36" s="54"/>
      <c r="H36" s="109">
        <f t="shared" si="7"/>
        <v>678600</v>
      </c>
      <c r="I36" s="111">
        <v>678600</v>
      </c>
      <c r="J36" s="54"/>
      <c r="K36" s="54"/>
      <c r="L36" s="109">
        <f t="shared" si="9"/>
        <v>678600</v>
      </c>
      <c r="M36" s="162">
        <f t="shared" si="0"/>
        <v>0</v>
      </c>
      <c r="N36" s="51" t="s">
        <v>204</v>
      </c>
    </row>
    <row r="37" spans="1:15" ht="31.5" customHeight="1">
      <c r="A37" s="281"/>
      <c r="B37" s="284"/>
      <c r="C37" s="277"/>
      <c r="D37" s="45" t="s">
        <v>138</v>
      </c>
      <c r="E37" s="111">
        <v>1000000</v>
      </c>
      <c r="F37" s="54"/>
      <c r="G37" s="54"/>
      <c r="H37" s="109">
        <f t="shared" si="7"/>
        <v>1000000</v>
      </c>
      <c r="I37" s="111">
        <v>1000000</v>
      </c>
      <c r="J37" s="54"/>
      <c r="K37" s="54"/>
      <c r="L37" s="109">
        <f t="shared" si="9"/>
        <v>1000000</v>
      </c>
      <c r="M37" s="162">
        <f t="shared" ref="M37:M62" si="10">L37-H37</f>
        <v>0</v>
      </c>
      <c r="N37" s="51" t="s">
        <v>169</v>
      </c>
    </row>
    <row r="38" spans="1:15" ht="33" customHeight="1">
      <c r="A38" s="281"/>
      <c r="B38" s="284"/>
      <c r="C38" s="277"/>
      <c r="D38" s="45" t="s">
        <v>139</v>
      </c>
      <c r="E38" s="105">
        <v>498120</v>
      </c>
      <c r="F38" s="48"/>
      <c r="G38" s="48"/>
      <c r="H38" s="112">
        <f t="shared" si="7"/>
        <v>498120</v>
      </c>
      <c r="I38" s="105">
        <v>498120</v>
      </c>
      <c r="J38" s="48"/>
      <c r="K38" s="48"/>
      <c r="L38" s="112">
        <f t="shared" si="9"/>
        <v>498120</v>
      </c>
      <c r="M38" s="162">
        <f t="shared" si="10"/>
        <v>0</v>
      </c>
      <c r="N38" s="51" t="s">
        <v>192</v>
      </c>
    </row>
    <row r="39" spans="1:15" ht="67.5" customHeight="1">
      <c r="A39" s="281"/>
      <c r="B39" s="284"/>
      <c r="C39" s="286"/>
      <c r="D39" s="45" t="s">
        <v>122</v>
      </c>
      <c r="E39" s="105"/>
      <c r="F39" s="48">
        <v>9056874</v>
      </c>
      <c r="G39" s="48">
        <v>12909722</v>
      </c>
      <c r="H39" s="112">
        <f t="shared" si="7"/>
        <v>21966596</v>
      </c>
      <c r="I39" s="105"/>
      <c r="J39" s="48">
        <v>8727010</v>
      </c>
      <c r="K39" s="48">
        <v>4442690</v>
      </c>
      <c r="L39" s="112">
        <f t="shared" si="9"/>
        <v>13169700</v>
      </c>
      <c r="M39" s="162">
        <f t="shared" si="10"/>
        <v>-8796896</v>
      </c>
      <c r="N39" s="51" t="s">
        <v>225</v>
      </c>
    </row>
    <row r="40" spans="1:15" ht="19.5" customHeight="1">
      <c r="A40" s="281"/>
      <c r="B40" s="284"/>
      <c r="C40" s="274" t="s">
        <v>119</v>
      </c>
      <c r="D40" s="45" t="s">
        <v>123</v>
      </c>
      <c r="E40" s="105">
        <v>0</v>
      </c>
      <c r="F40" s="48">
        <v>0</v>
      </c>
      <c r="G40" s="48">
        <v>1200000</v>
      </c>
      <c r="H40" s="112">
        <f t="shared" si="7"/>
        <v>1200000</v>
      </c>
      <c r="I40" s="105">
        <v>0</v>
      </c>
      <c r="J40" s="48">
        <v>0</v>
      </c>
      <c r="K40" s="48">
        <v>1200000</v>
      </c>
      <c r="L40" s="112">
        <f t="shared" si="9"/>
        <v>1200000</v>
      </c>
      <c r="M40" s="162">
        <f t="shared" si="10"/>
        <v>0</v>
      </c>
      <c r="N40" s="51" t="s">
        <v>124</v>
      </c>
    </row>
    <row r="41" spans="1:15" ht="19.5" customHeight="1">
      <c r="A41" s="281"/>
      <c r="B41" s="284"/>
      <c r="C41" s="277"/>
      <c r="D41" s="45" t="s">
        <v>50</v>
      </c>
      <c r="E41" s="105">
        <v>1200000</v>
      </c>
      <c r="F41" s="48">
        <v>0</v>
      </c>
      <c r="G41" s="48">
        <v>0</v>
      </c>
      <c r="H41" s="112">
        <f t="shared" si="7"/>
        <v>1200000</v>
      </c>
      <c r="I41" s="105">
        <v>1200000</v>
      </c>
      <c r="J41" s="48">
        <v>0</v>
      </c>
      <c r="K41" s="48">
        <v>0</v>
      </c>
      <c r="L41" s="112">
        <f t="shared" si="9"/>
        <v>1200000</v>
      </c>
      <c r="M41" s="162">
        <f t="shared" si="10"/>
        <v>0</v>
      </c>
      <c r="N41" s="51" t="s">
        <v>170</v>
      </c>
    </row>
    <row r="42" spans="1:15" ht="19.5" customHeight="1">
      <c r="A42" s="281"/>
      <c r="B42" s="284"/>
      <c r="C42" s="277"/>
      <c r="D42" s="45" t="s">
        <v>51</v>
      </c>
      <c r="E42" s="105">
        <v>235000</v>
      </c>
      <c r="F42" s="48">
        <v>0</v>
      </c>
      <c r="G42" s="48">
        <v>0</v>
      </c>
      <c r="H42" s="112">
        <f t="shared" si="7"/>
        <v>235000</v>
      </c>
      <c r="I42" s="105">
        <v>235000</v>
      </c>
      <c r="J42" s="48">
        <v>0</v>
      </c>
      <c r="K42" s="48">
        <v>0</v>
      </c>
      <c r="L42" s="112">
        <f t="shared" si="9"/>
        <v>235000</v>
      </c>
      <c r="M42" s="162">
        <f t="shared" si="10"/>
        <v>0</v>
      </c>
      <c r="N42" s="51" t="s">
        <v>193</v>
      </c>
    </row>
    <row r="43" spans="1:15" ht="19.5" customHeight="1">
      <c r="A43" s="281"/>
      <c r="B43" s="284"/>
      <c r="C43" s="277"/>
      <c r="D43" s="45" t="s">
        <v>86</v>
      </c>
      <c r="E43" s="188">
        <v>390000</v>
      </c>
      <c r="F43" s="48">
        <v>0</v>
      </c>
      <c r="G43" s="48">
        <v>0</v>
      </c>
      <c r="H43" s="112">
        <f t="shared" si="7"/>
        <v>390000</v>
      </c>
      <c r="I43" s="188">
        <v>390000</v>
      </c>
      <c r="J43" s="48">
        <v>0</v>
      </c>
      <c r="K43" s="48">
        <v>0</v>
      </c>
      <c r="L43" s="112">
        <f t="shared" si="9"/>
        <v>390000</v>
      </c>
      <c r="M43" s="162">
        <f t="shared" si="10"/>
        <v>0</v>
      </c>
      <c r="N43" s="51" t="s">
        <v>194</v>
      </c>
    </row>
    <row r="44" spans="1:15" ht="19.5" customHeight="1">
      <c r="A44" s="281"/>
      <c r="B44" s="284"/>
      <c r="C44" s="277"/>
      <c r="D44" s="45" t="s">
        <v>53</v>
      </c>
      <c r="E44" s="105">
        <v>0</v>
      </c>
      <c r="F44" s="48">
        <v>0</v>
      </c>
      <c r="G44" s="48">
        <v>5000000</v>
      </c>
      <c r="H44" s="112">
        <f t="shared" si="7"/>
        <v>5000000</v>
      </c>
      <c r="I44" s="105">
        <v>0</v>
      </c>
      <c r="J44" s="48">
        <v>0</v>
      </c>
      <c r="K44" s="48">
        <v>5000000</v>
      </c>
      <c r="L44" s="112">
        <f t="shared" si="9"/>
        <v>5000000</v>
      </c>
      <c r="M44" s="162">
        <f t="shared" si="10"/>
        <v>0</v>
      </c>
      <c r="N44" s="51" t="s">
        <v>79</v>
      </c>
    </row>
    <row r="45" spans="1:15" ht="19.5" customHeight="1">
      <c r="A45" s="281"/>
      <c r="B45" s="284"/>
      <c r="C45" s="277"/>
      <c r="D45" s="45" t="s">
        <v>85</v>
      </c>
      <c r="E45" s="105">
        <v>600000</v>
      </c>
      <c r="F45" s="48">
        <v>0</v>
      </c>
      <c r="G45" s="48">
        <v>0</v>
      </c>
      <c r="H45" s="112">
        <f t="shared" si="7"/>
        <v>600000</v>
      </c>
      <c r="I45" s="105">
        <v>600000</v>
      </c>
      <c r="J45" s="48">
        <v>0</v>
      </c>
      <c r="K45" s="48">
        <v>0</v>
      </c>
      <c r="L45" s="112">
        <f t="shared" si="9"/>
        <v>600000</v>
      </c>
      <c r="M45" s="162">
        <f t="shared" si="10"/>
        <v>0</v>
      </c>
      <c r="N45" s="51" t="s">
        <v>171</v>
      </c>
    </row>
    <row r="46" spans="1:15" ht="19.5" customHeight="1">
      <c r="A46" s="281"/>
      <c r="B46" s="284"/>
      <c r="C46" s="277"/>
      <c r="D46" s="45" t="s">
        <v>52</v>
      </c>
      <c r="E46" s="101">
        <v>1700000</v>
      </c>
      <c r="F46" s="48">
        <v>0</v>
      </c>
      <c r="G46" s="48">
        <v>0</v>
      </c>
      <c r="H46" s="112">
        <f t="shared" si="7"/>
        <v>1700000</v>
      </c>
      <c r="I46" s="101">
        <v>1700000</v>
      </c>
      <c r="J46" s="48">
        <v>0</v>
      </c>
      <c r="K46" s="48">
        <v>0</v>
      </c>
      <c r="L46" s="112">
        <f t="shared" si="9"/>
        <v>1700000</v>
      </c>
      <c r="M46" s="162">
        <f t="shared" si="10"/>
        <v>0</v>
      </c>
      <c r="N46" s="51" t="s">
        <v>172</v>
      </c>
    </row>
    <row r="47" spans="1:15" ht="16.5">
      <c r="A47" s="281"/>
      <c r="B47" s="284"/>
      <c r="C47" s="28"/>
      <c r="D47" s="46" t="s">
        <v>11</v>
      </c>
      <c r="E47" s="167">
        <f t="shared" ref="E47:L47" si="11">SUM(E21:E46)</f>
        <v>56416590</v>
      </c>
      <c r="F47" s="168">
        <f t="shared" si="11"/>
        <v>9396878</v>
      </c>
      <c r="G47" s="168">
        <f t="shared" si="11"/>
        <v>42601722</v>
      </c>
      <c r="H47" s="166">
        <f t="shared" si="11"/>
        <v>108415190</v>
      </c>
      <c r="I47" s="167">
        <f t="shared" si="11"/>
        <v>56416590</v>
      </c>
      <c r="J47" s="168">
        <f t="shared" si="11"/>
        <v>9067010</v>
      </c>
      <c r="K47" s="168">
        <f t="shared" si="11"/>
        <v>34134690</v>
      </c>
      <c r="L47" s="166">
        <f t="shared" si="11"/>
        <v>99618290</v>
      </c>
      <c r="M47" s="165">
        <f t="shared" si="10"/>
        <v>-8796900</v>
      </c>
      <c r="N47" s="57"/>
      <c r="O47" s="40"/>
    </row>
    <row r="48" spans="1:15" ht="30.75" customHeight="1">
      <c r="A48" s="281"/>
      <c r="B48" s="284"/>
      <c r="C48" s="42" t="s">
        <v>63</v>
      </c>
      <c r="D48" s="45" t="s">
        <v>140</v>
      </c>
      <c r="E48" s="105">
        <v>8047850</v>
      </c>
      <c r="F48" s="48">
        <v>0</v>
      </c>
      <c r="G48" s="48">
        <v>0</v>
      </c>
      <c r="H48" s="112">
        <f t="shared" ref="H48" si="12">SUM(E48:G48)</f>
        <v>8047850</v>
      </c>
      <c r="I48" s="105">
        <v>4531570</v>
      </c>
      <c r="J48" s="48">
        <v>0</v>
      </c>
      <c r="K48" s="48">
        <v>0</v>
      </c>
      <c r="L48" s="112">
        <f t="shared" ref="L48:L56" si="13">SUM(I48:K48)</f>
        <v>4531570</v>
      </c>
      <c r="M48" s="159">
        <f t="shared" si="10"/>
        <v>-3516280</v>
      </c>
      <c r="N48" s="51" t="s">
        <v>226</v>
      </c>
    </row>
    <row r="49" spans="1:14" ht="16.5">
      <c r="A49" s="281"/>
      <c r="B49" s="284"/>
      <c r="C49" s="28"/>
      <c r="D49" s="46" t="s">
        <v>11</v>
      </c>
      <c r="E49" s="107">
        <f t="shared" ref="E49:H49" si="14">SUM(E48:E48)</f>
        <v>8047850</v>
      </c>
      <c r="F49" s="53">
        <f t="shared" si="14"/>
        <v>0</v>
      </c>
      <c r="G49" s="53">
        <f t="shared" si="14"/>
        <v>0</v>
      </c>
      <c r="H49" s="110">
        <f t="shared" si="14"/>
        <v>8047850</v>
      </c>
      <c r="I49" s="107">
        <f t="shared" ref="I49:L49" si="15">SUM(I48:I48)</f>
        <v>4531570</v>
      </c>
      <c r="J49" s="53">
        <f t="shared" si="15"/>
        <v>0</v>
      </c>
      <c r="K49" s="53">
        <f t="shared" si="15"/>
        <v>0</v>
      </c>
      <c r="L49" s="110">
        <f t="shared" si="15"/>
        <v>4531570</v>
      </c>
      <c r="M49" s="163">
        <f t="shared" si="10"/>
        <v>-3516280</v>
      </c>
      <c r="N49" s="57"/>
    </row>
    <row r="50" spans="1:14" ht="57" customHeight="1">
      <c r="A50" s="281"/>
      <c r="B50" s="284"/>
      <c r="C50" s="42" t="s">
        <v>141</v>
      </c>
      <c r="D50" s="45" t="s">
        <v>65</v>
      </c>
      <c r="E50" s="101">
        <v>17693457</v>
      </c>
      <c r="F50" s="48">
        <v>0</v>
      </c>
      <c r="G50" s="48">
        <v>0</v>
      </c>
      <c r="H50" s="112">
        <f t="shared" ref="H50" si="16">SUM(E50:G50)</f>
        <v>17693457</v>
      </c>
      <c r="I50" s="101">
        <v>11084960</v>
      </c>
      <c r="J50" s="48">
        <v>0</v>
      </c>
      <c r="K50" s="48">
        <v>0</v>
      </c>
      <c r="L50" s="112">
        <f t="shared" ref="L50" si="17">SUM(I50:K50)</f>
        <v>11084960</v>
      </c>
      <c r="M50" s="164">
        <f t="shared" si="10"/>
        <v>-6608497</v>
      </c>
      <c r="N50" s="51" t="s">
        <v>125</v>
      </c>
    </row>
    <row r="51" spans="1:14" ht="16.5">
      <c r="A51" s="281"/>
      <c r="B51" s="284"/>
      <c r="C51" s="28"/>
      <c r="D51" s="46" t="s">
        <v>11</v>
      </c>
      <c r="E51" s="107">
        <f t="shared" ref="E51:H51" si="18">SUM(E50)</f>
        <v>17693457</v>
      </c>
      <c r="F51" s="52">
        <f t="shared" si="18"/>
        <v>0</v>
      </c>
      <c r="G51" s="52">
        <f t="shared" si="18"/>
        <v>0</v>
      </c>
      <c r="H51" s="110">
        <f t="shared" si="18"/>
        <v>17693457</v>
      </c>
      <c r="I51" s="107">
        <f t="shared" ref="I51:L51" si="19">SUM(I50)</f>
        <v>11084960</v>
      </c>
      <c r="J51" s="52">
        <f t="shared" si="19"/>
        <v>0</v>
      </c>
      <c r="K51" s="52">
        <f t="shared" si="19"/>
        <v>0</v>
      </c>
      <c r="L51" s="110">
        <f t="shared" si="19"/>
        <v>11084960</v>
      </c>
      <c r="M51" s="163">
        <f t="shared" si="10"/>
        <v>-6608497</v>
      </c>
      <c r="N51" s="57"/>
    </row>
    <row r="52" spans="1:14" ht="105" customHeight="1">
      <c r="A52" s="281"/>
      <c r="B52" s="284"/>
      <c r="C52" s="287" t="s">
        <v>146</v>
      </c>
      <c r="D52" s="45" t="s">
        <v>147</v>
      </c>
      <c r="E52" s="188"/>
      <c r="F52" s="54">
        <v>1646000</v>
      </c>
      <c r="G52" s="54"/>
      <c r="H52" s="109">
        <f t="shared" ref="H52:H56" si="20">SUM(E52:G52)</f>
        <v>1646000</v>
      </c>
      <c r="I52" s="188"/>
      <c r="J52" s="54">
        <v>1646000</v>
      </c>
      <c r="K52" s="54"/>
      <c r="L52" s="109">
        <f t="shared" si="13"/>
        <v>1646000</v>
      </c>
      <c r="M52" s="164">
        <f t="shared" si="10"/>
        <v>0</v>
      </c>
      <c r="N52" s="51" t="s">
        <v>199</v>
      </c>
    </row>
    <row r="53" spans="1:14" ht="46.5" customHeight="1">
      <c r="A53" s="281"/>
      <c r="B53" s="284"/>
      <c r="C53" s="288"/>
      <c r="D53" s="45" t="s">
        <v>148</v>
      </c>
      <c r="E53" s="188"/>
      <c r="F53" s="206">
        <v>1200000</v>
      </c>
      <c r="G53" s="206"/>
      <c r="H53" s="109">
        <f t="shared" si="20"/>
        <v>1200000</v>
      </c>
      <c r="I53" s="188"/>
      <c r="J53" s="206">
        <v>1200000</v>
      </c>
      <c r="K53" s="206"/>
      <c r="L53" s="109">
        <f t="shared" si="13"/>
        <v>1200000</v>
      </c>
      <c r="M53" s="164">
        <f t="shared" si="10"/>
        <v>0</v>
      </c>
      <c r="N53" s="51" t="s">
        <v>178</v>
      </c>
    </row>
    <row r="54" spans="1:14" ht="58.5" customHeight="1">
      <c r="A54" s="281"/>
      <c r="B54" s="284"/>
      <c r="C54" s="288"/>
      <c r="D54" s="45" t="s">
        <v>149</v>
      </c>
      <c r="E54" s="188"/>
      <c r="F54" s="206">
        <v>7200000</v>
      </c>
      <c r="G54" s="206"/>
      <c r="H54" s="109">
        <f t="shared" si="20"/>
        <v>7200000</v>
      </c>
      <c r="I54" s="188"/>
      <c r="J54" s="206">
        <v>7200000</v>
      </c>
      <c r="K54" s="206"/>
      <c r="L54" s="109">
        <f t="shared" si="13"/>
        <v>7200000</v>
      </c>
      <c r="M54" s="164">
        <f t="shared" si="10"/>
        <v>0</v>
      </c>
      <c r="N54" s="51" t="s">
        <v>205</v>
      </c>
    </row>
    <row r="55" spans="1:14" ht="80.25" customHeight="1">
      <c r="A55" s="281"/>
      <c r="B55" s="284"/>
      <c r="C55" s="288"/>
      <c r="D55" s="45" t="s">
        <v>150</v>
      </c>
      <c r="E55" s="188"/>
      <c r="F55" s="206">
        <v>1791200</v>
      </c>
      <c r="G55" s="206"/>
      <c r="H55" s="109">
        <f t="shared" si="20"/>
        <v>1791200</v>
      </c>
      <c r="I55" s="188"/>
      <c r="J55" s="206">
        <v>1791200</v>
      </c>
      <c r="K55" s="206"/>
      <c r="L55" s="109">
        <f t="shared" si="13"/>
        <v>1791200</v>
      </c>
      <c r="M55" s="164">
        <f t="shared" si="10"/>
        <v>0</v>
      </c>
      <c r="N55" s="51" t="s">
        <v>200</v>
      </c>
    </row>
    <row r="56" spans="1:14" ht="31.5" customHeight="1">
      <c r="A56" s="281"/>
      <c r="B56" s="284"/>
      <c r="C56" s="289"/>
      <c r="D56" s="45" t="s">
        <v>155</v>
      </c>
      <c r="E56" s="188"/>
      <c r="F56" s="206">
        <v>852800</v>
      </c>
      <c r="G56" s="206"/>
      <c r="H56" s="109">
        <f t="shared" si="20"/>
        <v>852800</v>
      </c>
      <c r="I56" s="188"/>
      <c r="J56" s="206">
        <v>852800</v>
      </c>
      <c r="K56" s="206"/>
      <c r="L56" s="109">
        <f t="shared" si="13"/>
        <v>852800</v>
      </c>
      <c r="M56" s="164">
        <f t="shared" si="10"/>
        <v>0</v>
      </c>
      <c r="N56" s="51" t="s">
        <v>195</v>
      </c>
    </row>
    <row r="57" spans="1:14" ht="16.5">
      <c r="A57" s="282"/>
      <c r="B57" s="285"/>
      <c r="C57" s="28"/>
      <c r="D57" s="46" t="s">
        <v>11</v>
      </c>
      <c r="E57" s="107">
        <f t="shared" ref="E57" si="21">SUM(E52)</f>
        <v>0</v>
      </c>
      <c r="F57" s="52">
        <f>SUM(F52:F56)</f>
        <v>12690000</v>
      </c>
      <c r="G57" s="52">
        <f>SUM(G52:G56)</f>
        <v>0</v>
      </c>
      <c r="H57" s="110">
        <f>SUM(H52:H56)</f>
        <v>12690000</v>
      </c>
      <c r="I57" s="107">
        <f t="shared" ref="I57" si="22">SUM(I52)</f>
        <v>0</v>
      </c>
      <c r="J57" s="52">
        <f>SUM(J52:J56)</f>
        <v>12690000</v>
      </c>
      <c r="K57" s="52">
        <f>SUM(K52:K56)</f>
        <v>0</v>
      </c>
      <c r="L57" s="110">
        <f>SUM(L52:L56)</f>
        <v>12690000</v>
      </c>
      <c r="M57" s="163">
        <f t="shared" si="10"/>
        <v>0</v>
      </c>
      <c r="N57" s="204"/>
    </row>
    <row r="58" spans="1:14" ht="16.5">
      <c r="A58" s="278" t="s">
        <v>87</v>
      </c>
      <c r="B58" s="278" t="s">
        <v>87</v>
      </c>
      <c r="C58" s="30" t="s">
        <v>62</v>
      </c>
      <c r="D58" s="45" t="s">
        <v>62</v>
      </c>
      <c r="E58" s="105"/>
      <c r="F58" s="48"/>
      <c r="G58" s="48"/>
      <c r="H58" s="112">
        <f>SUM(E58:G58)</f>
        <v>0</v>
      </c>
      <c r="I58" s="105"/>
      <c r="J58" s="48"/>
      <c r="K58" s="48"/>
      <c r="L58" s="112">
        <f>SUM(I58:K58)</f>
        <v>0</v>
      </c>
      <c r="M58" s="162">
        <f t="shared" si="10"/>
        <v>0</v>
      </c>
      <c r="N58" s="51"/>
    </row>
    <row r="59" spans="1:14" ht="16.5">
      <c r="A59" s="278"/>
      <c r="B59" s="278"/>
      <c r="C59" s="30" t="s">
        <v>94</v>
      </c>
      <c r="D59" s="45" t="s">
        <v>94</v>
      </c>
      <c r="E59" s="111"/>
      <c r="F59" s="54"/>
      <c r="G59" s="54">
        <v>105</v>
      </c>
      <c r="H59" s="109">
        <f>SUM(E59:G59)</f>
        <v>105</v>
      </c>
      <c r="I59" s="111"/>
      <c r="J59" s="54"/>
      <c r="K59" s="54">
        <v>105</v>
      </c>
      <c r="L59" s="109">
        <f>SUM(I59:K59)</f>
        <v>105</v>
      </c>
      <c r="M59" s="162">
        <f t="shared" si="10"/>
        <v>0</v>
      </c>
      <c r="N59" s="51" t="s">
        <v>161</v>
      </c>
    </row>
    <row r="60" spans="1:14" ht="16.5">
      <c r="A60" s="278"/>
      <c r="B60" s="278"/>
      <c r="C60" s="30" t="s">
        <v>61</v>
      </c>
      <c r="D60" s="45" t="s">
        <v>61</v>
      </c>
      <c r="E60" s="111">
        <v>3694</v>
      </c>
      <c r="F60" s="54"/>
      <c r="G60" s="54"/>
      <c r="H60" s="109">
        <f>SUM(E60:G60)</f>
        <v>3694</v>
      </c>
      <c r="I60" s="111">
        <v>3694</v>
      </c>
      <c r="J60" s="54"/>
      <c r="K60" s="54"/>
      <c r="L60" s="109">
        <f>SUM(I60:K60)</f>
        <v>3694</v>
      </c>
      <c r="M60" s="164">
        <f t="shared" si="10"/>
        <v>0</v>
      </c>
      <c r="N60" s="51" t="s">
        <v>162</v>
      </c>
    </row>
    <row r="61" spans="1:14" ht="16.5">
      <c r="A61" s="279"/>
      <c r="B61" s="279"/>
      <c r="C61" s="28"/>
      <c r="D61" s="46" t="s">
        <v>11</v>
      </c>
      <c r="E61" s="115">
        <f t="shared" ref="E61:H61" si="23">SUM(E58:E60)</f>
        <v>3694</v>
      </c>
      <c r="F61" s="23">
        <f t="shared" si="23"/>
        <v>0</v>
      </c>
      <c r="G61" s="23">
        <f t="shared" si="23"/>
        <v>105</v>
      </c>
      <c r="H61" s="116">
        <f t="shared" si="23"/>
        <v>3799</v>
      </c>
      <c r="I61" s="115">
        <f t="shared" ref="I61:L61" si="24">SUM(I58:I60)</f>
        <v>3694</v>
      </c>
      <c r="J61" s="23">
        <f t="shared" si="24"/>
        <v>0</v>
      </c>
      <c r="K61" s="23">
        <f t="shared" si="24"/>
        <v>105</v>
      </c>
      <c r="L61" s="116">
        <f t="shared" si="24"/>
        <v>3799</v>
      </c>
      <c r="M61" s="58">
        <f t="shared" si="10"/>
        <v>0</v>
      </c>
      <c r="N61" s="57"/>
    </row>
    <row r="62" spans="1:14" s="37" customFormat="1" ht="17.25" thickBot="1">
      <c r="A62" s="271" t="s">
        <v>54</v>
      </c>
      <c r="B62" s="272"/>
      <c r="C62" s="272"/>
      <c r="D62" s="273"/>
      <c r="E62" s="117">
        <f t="shared" ref="E62:H62" si="25">E11+E18+E20+E47+E49+E57+E61+E51</f>
        <v>323034151</v>
      </c>
      <c r="F62" s="88">
        <f t="shared" si="25"/>
        <v>23646878</v>
      </c>
      <c r="G62" s="88">
        <f t="shared" si="25"/>
        <v>44001827</v>
      </c>
      <c r="H62" s="118">
        <f t="shared" si="25"/>
        <v>390682856</v>
      </c>
      <c r="I62" s="117">
        <f t="shared" ref="I62:L62" si="26">I11+I18+I20+I47+I49+I57+I61+I51</f>
        <v>304542744</v>
      </c>
      <c r="J62" s="88">
        <f t="shared" si="26"/>
        <v>23317010</v>
      </c>
      <c r="K62" s="88">
        <f t="shared" si="26"/>
        <v>35276570</v>
      </c>
      <c r="L62" s="118">
        <f t="shared" si="26"/>
        <v>363136324</v>
      </c>
      <c r="M62" s="88">
        <f t="shared" si="10"/>
        <v>-27546532</v>
      </c>
      <c r="N62" s="226"/>
    </row>
    <row r="63" spans="1:14" ht="16.5" customHeight="1">
      <c r="A63" s="24"/>
      <c r="B63" s="31"/>
      <c r="C63" s="32"/>
      <c r="D63" s="32"/>
      <c r="E63" s="40">
        <f>E62-'2025년 결산 오방 수입부'!E39</f>
        <v>0</v>
      </c>
      <c r="F63" s="40">
        <f>F62-'2025년 결산 오방 수입부'!F39</f>
        <v>0</v>
      </c>
      <c r="G63" s="40">
        <f>G62-'2025년 결산 오방 수입부'!G39</f>
        <v>0</v>
      </c>
      <c r="H63" s="40">
        <f>H62-'2025년 결산 오방 수입부'!H39</f>
        <v>0</v>
      </c>
      <c r="I63" s="40">
        <f>I62-'2025년 결산 오방 수입부'!I39</f>
        <v>-12409020</v>
      </c>
      <c r="J63" s="40">
        <f>J62-'2025년 결산 오방 수입부'!J39</f>
        <v>-30088</v>
      </c>
      <c r="K63" s="40">
        <f>K62-'2025년 결산 오방 수입부'!K39</f>
        <v>-5843892</v>
      </c>
      <c r="L63" s="40">
        <f>L62-'2025년 결산 오방 수입부'!L39</f>
        <v>-18283000</v>
      </c>
      <c r="N63" s="24"/>
    </row>
    <row r="64" spans="1:14" ht="15" customHeight="1">
      <c r="E64" s="34"/>
      <c r="F64" s="34"/>
      <c r="G64" s="34"/>
      <c r="H64" s="34"/>
      <c r="I64" s="34"/>
      <c r="J64" s="34"/>
      <c r="K64" s="34"/>
      <c r="L64" s="34"/>
    </row>
    <row r="66" spans="4:21" ht="15" customHeight="1">
      <c r="G66" s="38"/>
      <c r="H66" s="38"/>
      <c r="I66" s="40"/>
      <c r="J66" s="40"/>
      <c r="K66" s="40"/>
      <c r="L66" s="40"/>
      <c r="M66" s="50"/>
      <c r="N66" s="33"/>
      <c r="O66" s="33"/>
      <c r="P66" s="33"/>
      <c r="Q66" s="35"/>
      <c r="R66" s="33"/>
      <c r="S66" s="33"/>
      <c r="T66" s="33"/>
      <c r="U66" s="33"/>
    </row>
    <row r="67" spans="4:21" ht="15" customHeight="1">
      <c r="G67" s="38"/>
      <c r="H67" s="38"/>
      <c r="K67" s="38"/>
      <c r="L67" s="38"/>
    </row>
    <row r="68" spans="4:21" ht="15" customHeight="1">
      <c r="G68" s="38"/>
      <c r="H68" s="38"/>
      <c r="K68" s="38"/>
      <c r="L68" s="38"/>
    </row>
    <row r="69" spans="4:21" ht="15" customHeight="1">
      <c r="G69" s="38"/>
      <c r="H69" s="38"/>
      <c r="K69" s="38"/>
      <c r="L69" s="38"/>
    </row>
    <row r="70" spans="4:21" ht="15" customHeight="1">
      <c r="E70" s="40"/>
      <c r="G70" s="38"/>
      <c r="H70" s="38"/>
      <c r="I70" s="40"/>
      <c r="K70" s="38"/>
      <c r="L70" s="38"/>
    </row>
    <row r="71" spans="4:21" ht="15" customHeight="1">
      <c r="G71" s="38"/>
      <c r="H71" s="38"/>
      <c r="K71" s="38"/>
      <c r="L71" s="38"/>
    </row>
    <row r="75" spans="4:21" ht="15" customHeight="1">
      <c r="D75" s="47"/>
      <c r="F75" s="47"/>
      <c r="G75" s="47"/>
      <c r="J75" s="47"/>
      <c r="K75" s="47"/>
      <c r="M75" s="47"/>
    </row>
    <row r="76" spans="4:21" ht="15" customHeight="1">
      <c r="D76" s="47"/>
      <c r="F76" s="47"/>
      <c r="G76" s="47"/>
      <c r="J76" s="47"/>
      <c r="K76" s="47"/>
      <c r="M76" s="47"/>
    </row>
    <row r="77" spans="4:21" ht="15" customHeight="1">
      <c r="D77" s="47"/>
      <c r="F77" s="47"/>
      <c r="G77" s="47"/>
      <c r="J77" s="47"/>
      <c r="K77" s="47"/>
      <c r="M77" s="47"/>
    </row>
    <row r="78" spans="4:21" ht="15" customHeight="1">
      <c r="D78" s="47"/>
      <c r="F78" s="47"/>
      <c r="G78" s="47"/>
      <c r="J78" s="47"/>
      <c r="K78" s="47"/>
      <c r="M78" s="47"/>
    </row>
    <row r="80" spans="4:21" ht="15" customHeight="1">
      <c r="D80" s="47"/>
      <c r="F80" s="47"/>
      <c r="G80" s="47"/>
      <c r="J80" s="47"/>
      <c r="K80" s="47"/>
      <c r="M80" s="47"/>
    </row>
    <row r="81" spans="4:13" ht="15" customHeight="1">
      <c r="D81" s="47"/>
      <c r="F81" s="47"/>
      <c r="G81" s="47"/>
      <c r="J81" s="47"/>
      <c r="K81" s="47"/>
      <c r="M81" s="47"/>
    </row>
    <row r="82" spans="4:13" ht="15" customHeight="1">
      <c r="D82" s="47"/>
      <c r="F82" s="47"/>
      <c r="G82" s="47"/>
      <c r="J82" s="47"/>
      <c r="K82" s="47"/>
      <c r="M82" s="47"/>
    </row>
    <row r="83" spans="4:13" ht="15" customHeight="1">
      <c r="D83" s="47"/>
      <c r="F83" s="47"/>
      <c r="G83" s="47"/>
      <c r="J83" s="47"/>
      <c r="K83" s="47"/>
      <c r="M83" s="47"/>
    </row>
    <row r="85" spans="4:13" ht="15" customHeight="1">
      <c r="D85" s="47"/>
      <c r="F85" s="47"/>
      <c r="G85" s="47"/>
      <c r="J85" s="47"/>
      <c r="K85" s="47"/>
      <c r="M85" s="47"/>
    </row>
    <row r="86" spans="4:13" ht="15" customHeight="1">
      <c r="D86" s="47"/>
      <c r="F86" s="47"/>
      <c r="G86" s="47"/>
      <c r="J86" s="47"/>
      <c r="K86" s="47"/>
      <c r="M86" s="47"/>
    </row>
    <row r="87" spans="4:13" ht="15" customHeight="1">
      <c r="D87" s="47"/>
      <c r="F87" s="47"/>
      <c r="G87" s="47"/>
      <c r="J87" s="47"/>
      <c r="K87" s="47"/>
      <c r="M87" s="47"/>
    </row>
    <row r="88" spans="4:13" ht="15" customHeight="1">
      <c r="D88" s="47"/>
      <c r="F88" s="47"/>
      <c r="G88" s="47"/>
      <c r="J88" s="47"/>
      <c r="K88" s="47"/>
      <c r="M88" s="47"/>
    </row>
    <row r="90" spans="4:13" ht="15" customHeight="1">
      <c r="D90" s="47"/>
      <c r="F90" s="47"/>
      <c r="G90" s="47"/>
      <c r="J90" s="47"/>
      <c r="K90" s="47"/>
      <c r="M90" s="47"/>
    </row>
  </sheetData>
  <mergeCells count="35">
    <mergeCell ref="M2:M4"/>
    <mergeCell ref="B5:B11"/>
    <mergeCell ref="G3:G4"/>
    <mergeCell ref="A1:N1"/>
    <mergeCell ref="A2:A4"/>
    <mergeCell ref="B2:B4"/>
    <mergeCell ref="C2:C4"/>
    <mergeCell ref="E2:H2"/>
    <mergeCell ref="I2:L2"/>
    <mergeCell ref="N2:N4"/>
    <mergeCell ref="J3:J4"/>
    <mergeCell ref="E3:E4"/>
    <mergeCell ref="F3:F4"/>
    <mergeCell ref="H3:H4"/>
    <mergeCell ref="I3:I4"/>
    <mergeCell ref="D2:D4"/>
    <mergeCell ref="A5:A20"/>
    <mergeCell ref="K3:K4"/>
    <mergeCell ref="L3:L4"/>
    <mergeCell ref="B19:B20"/>
    <mergeCell ref="C6:C7"/>
    <mergeCell ref="B12:B18"/>
    <mergeCell ref="C15:C16"/>
    <mergeCell ref="A62:D62"/>
    <mergeCell ref="C31:C33"/>
    <mergeCell ref="C25:C28"/>
    <mergeCell ref="B58:B61"/>
    <mergeCell ref="A58:A61"/>
    <mergeCell ref="A21:A57"/>
    <mergeCell ref="B21:B57"/>
    <mergeCell ref="C23:C24"/>
    <mergeCell ref="C29:C30"/>
    <mergeCell ref="C34:C39"/>
    <mergeCell ref="C40:C46"/>
    <mergeCell ref="C52:C56"/>
  </mergeCells>
  <phoneticPr fontId="17" type="noConversion"/>
  <pageMargins left="0.19685039370078741" right="0.19685039370078741" top="0.74803149606299213" bottom="0.47244094488188981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view="pageBreakPreview" zoomScaleNormal="70" zoomScaleSheetLayoutView="100" workbookViewId="0">
      <selection activeCell="H11" sqref="H11"/>
    </sheetView>
  </sheetViews>
  <sheetFormatPr defaultRowHeight="16.5"/>
  <cols>
    <col min="1" max="1" width="4.75" style="130" customWidth="1"/>
    <col min="2" max="2" width="15.5" style="130" bestFit="1" customWidth="1"/>
    <col min="3" max="4" width="16.25" style="130" customWidth="1"/>
    <col min="5" max="5" width="17.875" style="130" customWidth="1"/>
    <col min="6" max="6" width="10.75" style="130" bestFit="1" customWidth="1"/>
    <col min="7" max="7" width="4.75" style="130" customWidth="1"/>
    <col min="8" max="8" width="12.75" style="130" customWidth="1"/>
    <col min="9" max="9" width="16.25" style="130" customWidth="1"/>
    <col min="10" max="10" width="16.875" style="130" customWidth="1"/>
    <col min="11" max="11" width="18.375" style="130" customWidth="1"/>
    <col min="12" max="12" width="10.375" style="130" bestFit="1" customWidth="1"/>
    <col min="13" max="16384" width="9" style="130"/>
  </cols>
  <sheetData>
    <row r="1" spans="1:18" ht="45" customHeight="1">
      <c r="A1" s="352" t="s">
        <v>209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8" ht="24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353" t="s">
        <v>95</v>
      </c>
      <c r="L2" s="353"/>
    </row>
    <row r="3" spans="1:18" ht="22.5" customHeight="1">
      <c r="A3" s="354" t="s">
        <v>96</v>
      </c>
      <c r="B3" s="355"/>
      <c r="C3" s="355"/>
      <c r="D3" s="355"/>
      <c r="E3" s="355"/>
      <c r="F3" s="356"/>
      <c r="G3" s="357" t="s">
        <v>97</v>
      </c>
      <c r="H3" s="355"/>
      <c r="I3" s="355"/>
      <c r="J3" s="355"/>
      <c r="K3" s="355"/>
      <c r="L3" s="356"/>
    </row>
    <row r="4" spans="1:18" ht="22.5" customHeight="1">
      <c r="A4" s="358" t="s">
        <v>98</v>
      </c>
      <c r="B4" s="359"/>
      <c r="C4" s="359" t="s">
        <v>210</v>
      </c>
      <c r="D4" s="359" t="s">
        <v>216</v>
      </c>
      <c r="E4" s="360" t="s">
        <v>213</v>
      </c>
      <c r="F4" s="361"/>
      <c r="G4" s="362" t="s">
        <v>98</v>
      </c>
      <c r="H4" s="359"/>
      <c r="I4" s="359" t="s">
        <v>215</v>
      </c>
      <c r="J4" s="359" t="s">
        <v>216</v>
      </c>
      <c r="K4" s="360" t="s">
        <v>213</v>
      </c>
      <c r="L4" s="363"/>
    </row>
    <row r="5" spans="1:18" ht="51.75" customHeight="1">
      <c r="A5" s="131" t="s">
        <v>1</v>
      </c>
      <c r="B5" s="132" t="s">
        <v>2</v>
      </c>
      <c r="C5" s="359"/>
      <c r="D5" s="359"/>
      <c r="E5" s="133" t="s">
        <v>211</v>
      </c>
      <c r="F5" s="228" t="s">
        <v>212</v>
      </c>
      <c r="G5" s="134" t="s">
        <v>1</v>
      </c>
      <c r="H5" s="132" t="s">
        <v>214</v>
      </c>
      <c r="I5" s="359"/>
      <c r="J5" s="359"/>
      <c r="K5" s="227" t="s">
        <v>211</v>
      </c>
      <c r="L5" s="228" t="s">
        <v>212</v>
      </c>
    </row>
    <row r="6" spans="1:18" ht="33" customHeight="1">
      <c r="A6" s="341" t="s">
        <v>99</v>
      </c>
      <c r="B6" s="339"/>
      <c r="C6" s="136">
        <v>9000</v>
      </c>
      <c r="D6" s="136">
        <v>8700</v>
      </c>
      <c r="E6" s="136">
        <v>300</v>
      </c>
      <c r="F6" s="137">
        <v>96.6</v>
      </c>
      <c r="G6" s="333" t="s">
        <v>100</v>
      </c>
      <c r="H6" s="135" t="s">
        <v>33</v>
      </c>
      <c r="I6" s="136">
        <v>237240</v>
      </c>
      <c r="J6" s="136">
        <v>229935</v>
      </c>
      <c r="K6" s="136">
        <v>7305</v>
      </c>
      <c r="L6" s="138">
        <v>96.9</v>
      </c>
      <c r="R6" s="217"/>
    </row>
    <row r="7" spans="1:18" ht="33" customHeight="1">
      <c r="A7" s="341" t="s">
        <v>12</v>
      </c>
      <c r="B7" s="339"/>
      <c r="C7" s="136">
        <v>340</v>
      </c>
      <c r="D7" s="136">
        <v>340</v>
      </c>
      <c r="E7" s="136">
        <v>0</v>
      </c>
      <c r="F7" s="137">
        <v>100</v>
      </c>
      <c r="G7" s="333"/>
      <c r="H7" s="135" t="s">
        <v>101</v>
      </c>
      <c r="I7" s="136">
        <v>0</v>
      </c>
      <c r="J7" s="136">
        <v>0</v>
      </c>
      <c r="K7" s="136">
        <v>0</v>
      </c>
      <c r="L7" s="138"/>
      <c r="R7" s="217"/>
    </row>
    <row r="8" spans="1:18" ht="33" customHeight="1">
      <c r="A8" s="341" t="s">
        <v>102</v>
      </c>
      <c r="B8" s="339"/>
      <c r="C8" s="136">
        <v>0</v>
      </c>
      <c r="D8" s="136">
        <v>0</v>
      </c>
      <c r="E8" s="136">
        <v>0</v>
      </c>
      <c r="F8" s="137"/>
      <c r="G8" s="333"/>
      <c r="H8" s="135" t="s">
        <v>41</v>
      </c>
      <c r="I8" s="136">
        <v>6593</v>
      </c>
      <c r="J8" s="136">
        <v>5273</v>
      </c>
      <c r="K8" s="136">
        <v>1320</v>
      </c>
      <c r="L8" s="138">
        <v>79.900000000000006</v>
      </c>
      <c r="R8" s="217"/>
    </row>
    <row r="9" spans="1:18" ht="33" customHeight="1">
      <c r="A9" s="341" t="s">
        <v>103</v>
      </c>
      <c r="B9" s="135" t="s">
        <v>15</v>
      </c>
      <c r="C9" s="136">
        <v>168467</v>
      </c>
      <c r="D9" s="136">
        <v>168467</v>
      </c>
      <c r="E9" s="136">
        <v>0</v>
      </c>
      <c r="F9" s="137">
        <v>100</v>
      </c>
      <c r="G9" s="333"/>
      <c r="H9" s="132" t="s">
        <v>11</v>
      </c>
      <c r="I9" s="139">
        <v>243833</v>
      </c>
      <c r="J9" s="139">
        <v>235208</v>
      </c>
      <c r="K9" s="139">
        <v>8625</v>
      </c>
      <c r="L9" s="140">
        <v>96.4</v>
      </c>
      <c r="R9" s="217"/>
    </row>
    <row r="10" spans="1:18" ht="33" customHeight="1">
      <c r="A10" s="341"/>
      <c r="B10" s="135" t="s">
        <v>104</v>
      </c>
      <c r="C10" s="136">
        <v>0</v>
      </c>
      <c r="D10" s="136">
        <v>0</v>
      </c>
      <c r="E10" s="136">
        <v>0</v>
      </c>
      <c r="F10" s="137"/>
      <c r="G10" s="333" t="s">
        <v>105</v>
      </c>
      <c r="H10" s="339"/>
      <c r="I10" s="136">
        <v>0</v>
      </c>
      <c r="J10" s="136">
        <v>0</v>
      </c>
      <c r="K10" s="136">
        <v>0</v>
      </c>
      <c r="L10" s="138"/>
    </row>
    <row r="11" spans="1:18" ht="33" customHeight="1">
      <c r="A11" s="341"/>
      <c r="B11" s="135" t="s">
        <v>16</v>
      </c>
      <c r="C11" s="136">
        <v>146870</v>
      </c>
      <c r="D11" s="136">
        <v>140784</v>
      </c>
      <c r="E11" s="136">
        <v>6086</v>
      </c>
      <c r="F11" s="137">
        <v>95.8</v>
      </c>
      <c r="G11" s="349" t="s">
        <v>106</v>
      </c>
      <c r="H11" s="135" t="s">
        <v>41</v>
      </c>
      <c r="I11" s="141">
        <v>0</v>
      </c>
      <c r="J11" s="141">
        <v>0</v>
      </c>
      <c r="K11" s="142">
        <v>0</v>
      </c>
      <c r="L11" s="143"/>
    </row>
    <row r="12" spans="1:18" ht="33" customHeight="1">
      <c r="A12" s="341"/>
      <c r="B12" s="132" t="s">
        <v>11</v>
      </c>
      <c r="C12" s="139">
        <v>315337</v>
      </c>
      <c r="D12" s="139">
        <v>309251</v>
      </c>
      <c r="E12" s="139">
        <v>6086</v>
      </c>
      <c r="F12" s="144">
        <v>98</v>
      </c>
      <c r="G12" s="350"/>
      <c r="H12" s="330" t="s">
        <v>174</v>
      </c>
      <c r="I12" s="326">
        <v>146745</v>
      </c>
      <c r="J12" s="326">
        <v>127824</v>
      </c>
      <c r="K12" s="326">
        <v>18921</v>
      </c>
      <c r="L12" s="328">
        <v>87.1</v>
      </c>
      <c r="R12" s="217"/>
    </row>
    <row r="13" spans="1:18" ht="33" customHeight="1">
      <c r="A13" s="349" t="s">
        <v>151</v>
      </c>
      <c r="B13" s="135" t="s">
        <v>151</v>
      </c>
      <c r="C13" s="136">
        <v>14250</v>
      </c>
      <c r="D13" s="136">
        <v>14250</v>
      </c>
      <c r="E13" s="136">
        <v>0</v>
      </c>
      <c r="F13" s="137">
        <v>100</v>
      </c>
      <c r="G13" s="350"/>
      <c r="H13" s="331"/>
      <c r="I13" s="327"/>
      <c r="J13" s="327"/>
      <c r="K13" s="327"/>
      <c r="L13" s="329"/>
    </row>
    <row r="14" spans="1:18" ht="33" customHeight="1">
      <c r="A14" s="351"/>
      <c r="B14" s="132" t="s">
        <v>175</v>
      </c>
      <c r="C14" s="139">
        <v>14250</v>
      </c>
      <c r="D14" s="139">
        <v>14250</v>
      </c>
      <c r="E14" s="139">
        <v>0</v>
      </c>
      <c r="F14" s="144">
        <v>100</v>
      </c>
      <c r="G14" s="350"/>
      <c r="H14" s="330" t="s">
        <v>48</v>
      </c>
      <c r="I14" s="326">
        <v>100</v>
      </c>
      <c r="J14" s="326">
        <v>100</v>
      </c>
      <c r="K14" s="326">
        <v>0</v>
      </c>
      <c r="L14" s="328">
        <v>100</v>
      </c>
      <c r="R14" s="217"/>
    </row>
    <row r="15" spans="1:18" ht="33" customHeight="1">
      <c r="A15" s="341" t="s">
        <v>107</v>
      </c>
      <c r="B15" s="135" t="s">
        <v>19</v>
      </c>
      <c r="C15" s="136">
        <v>28200</v>
      </c>
      <c r="D15" s="136">
        <v>28200</v>
      </c>
      <c r="E15" s="136">
        <v>0</v>
      </c>
      <c r="F15" s="137">
        <v>100</v>
      </c>
      <c r="G15" s="350"/>
      <c r="H15" s="331"/>
      <c r="I15" s="327"/>
      <c r="J15" s="327"/>
      <c r="K15" s="327"/>
      <c r="L15" s="329"/>
    </row>
    <row r="16" spans="1:18" ht="33" customHeight="1">
      <c r="A16" s="341"/>
      <c r="B16" s="135" t="s">
        <v>20</v>
      </c>
      <c r="C16" s="136">
        <v>1500</v>
      </c>
      <c r="D16" s="136">
        <v>4892</v>
      </c>
      <c r="E16" s="136">
        <v>-3392</v>
      </c>
      <c r="F16" s="137">
        <v>326.10000000000002</v>
      </c>
      <c r="G16" s="351"/>
      <c r="H16" s="132" t="s">
        <v>11</v>
      </c>
      <c r="I16" s="139">
        <v>146845</v>
      </c>
      <c r="J16" s="139">
        <v>127924</v>
      </c>
      <c r="K16" s="139">
        <v>18921</v>
      </c>
      <c r="L16" s="145">
        <v>87.1</v>
      </c>
      <c r="R16" s="217"/>
    </row>
    <row r="17" spans="1:18" ht="33" customHeight="1">
      <c r="A17" s="341"/>
      <c r="B17" s="132" t="s">
        <v>11</v>
      </c>
      <c r="C17" s="139">
        <v>29700</v>
      </c>
      <c r="D17" s="139">
        <v>33092</v>
      </c>
      <c r="E17" s="139">
        <v>-3392</v>
      </c>
      <c r="F17" s="144">
        <v>111.4</v>
      </c>
      <c r="G17" s="333" t="s">
        <v>108</v>
      </c>
      <c r="H17" s="339"/>
      <c r="I17" s="136"/>
      <c r="J17" s="136"/>
      <c r="K17" s="142"/>
      <c r="L17" s="143"/>
    </row>
    <row r="18" spans="1:18" ht="33" customHeight="1">
      <c r="A18" s="340" t="s">
        <v>21</v>
      </c>
      <c r="B18" s="333"/>
      <c r="C18" s="136">
        <v>9000</v>
      </c>
      <c r="D18" s="136">
        <v>2726</v>
      </c>
      <c r="E18" s="136">
        <v>6274</v>
      </c>
      <c r="F18" s="137">
        <v>30.2</v>
      </c>
      <c r="G18" s="333" t="s">
        <v>109</v>
      </c>
      <c r="H18" s="339"/>
      <c r="I18" s="136">
        <v>4</v>
      </c>
      <c r="J18" s="136">
        <v>4</v>
      </c>
      <c r="K18" s="142">
        <v>0</v>
      </c>
      <c r="L18" s="143">
        <v>100</v>
      </c>
    </row>
    <row r="19" spans="1:18" ht="33" customHeight="1">
      <c r="A19" s="341" t="s">
        <v>24</v>
      </c>
      <c r="B19" s="339"/>
      <c r="C19" s="136">
        <v>13055</v>
      </c>
      <c r="D19" s="136">
        <v>13055</v>
      </c>
      <c r="E19" s="136">
        <v>0</v>
      </c>
      <c r="F19" s="146">
        <v>100</v>
      </c>
      <c r="G19" s="333" t="s">
        <v>110</v>
      </c>
      <c r="H19" s="339"/>
      <c r="I19" s="141"/>
      <c r="J19" s="141"/>
      <c r="K19" s="142"/>
      <c r="L19" s="143"/>
    </row>
    <row r="20" spans="1:18" ht="30" customHeight="1">
      <c r="A20" s="342" t="s">
        <v>26</v>
      </c>
      <c r="B20" s="335"/>
      <c r="C20" s="345">
        <v>0</v>
      </c>
      <c r="D20" s="345">
        <v>5</v>
      </c>
      <c r="E20" s="345">
        <v>-5</v>
      </c>
      <c r="F20" s="347"/>
      <c r="G20" s="332" t="s">
        <v>111</v>
      </c>
      <c r="H20" s="333"/>
      <c r="I20" s="136"/>
      <c r="J20" s="136"/>
      <c r="K20" s="142"/>
      <c r="L20" s="143"/>
    </row>
    <row r="21" spans="1:18" ht="30" customHeight="1" thickBot="1">
      <c r="A21" s="343"/>
      <c r="B21" s="344"/>
      <c r="C21" s="346"/>
      <c r="D21" s="346"/>
      <c r="E21" s="346"/>
      <c r="F21" s="348"/>
      <c r="G21" s="334" t="s">
        <v>112</v>
      </c>
      <c r="H21" s="335"/>
      <c r="I21" s="147"/>
      <c r="J21" s="147"/>
      <c r="K21" s="142"/>
      <c r="L21" s="143"/>
    </row>
    <row r="22" spans="1:18" ht="30.75" customHeight="1" thickBot="1">
      <c r="A22" s="336" t="s">
        <v>8</v>
      </c>
      <c r="B22" s="337"/>
      <c r="C22" s="148">
        <v>390682</v>
      </c>
      <c r="D22" s="148">
        <v>381419</v>
      </c>
      <c r="E22" s="148">
        <v>9263</v>
      </c>
      <c r="F22" s="149">
        <v>97.6</v>
      </c>
      <c r="G22" s="338" t="s">
        <v>8</v>
      </c>
      <c r="H22" s="337"/>
      <c r="I22" s="148">
        <v>390682</v>
      </c>
      <c r="J22" s="148">
        <v>363136</v>
      </c>
      <c r="K22" s="148">
        <v>27546</v>
      </c>
      <c r="L22" s="150">
        <v>92.9</v>
      </c>
      <c r="R22" s="217"/>
    </row>
    <row r="23" spans="1:18" ht="33" customHeight="1"/>
  </sheetData>
  <mergeCells count="45">
    <mergeCell ref="A1:L1"/>
    <mergeCell ref="K2:L2"/>
    <mergeCell ref="A3:F3"/>
    <mergeCell ref="G3:L3"/>
    <mergeCell ref="A4:B4"/>
    <mergeCell ref="C4:C5"/>
    <mergeCell ref="D4:D5"/>
    <mergeCell ref="E4:F4"/>
    <mergeCell ref="G4:H4"/>
    <mergeCell ref="I4:I5"/>
    <mergeCell ref="J4:J5"/>
    <mergeCell ref="K4:L4"/>
    <mergeCell ref="A6:B6"/>
    <mergeCell ref="G6:G9"/>
    <mergeCell ref="A7:B7"/>
    <mergeCell ref="A8:B8"/>
    <mergeCell ref="A9:A12"/>
    <mergeCell ref="G10:H10"/>
    <mergeCell ref="G11:G16"/>
    <mergeCell ref="A15:A17"/>
    <mergeCell ref="H12:H13"/>
    <mergeCell ref="A13:A14"/>
    <mergeCell ref="G20:H20"/>
    <mergeCell ref="G21:H21"/>
    <mergeCell ref="A22:B22"/>
    <mergeCell ref="G22:H22"/>
    <mergeCell ref="G17:H17"/>
    <mergeCell ref="A18:B18"/>
    <mergeCell ref="G18:H18"/>
    <mergeCell ref="A19:B19"/>
    <mergeCell ref="G19:H19"/>
    <mergeCell ref="A20:B21"/>
    <mergeCell ref="C20:C21"/>
    <mergeCell ref="D20:D21"/>
    <mergeCell ref="E20:E21"/>
    <mergeCell ref="F20:F21"/>
    <mergeCell ref="I12:I13"/>
    <mergeCell ref="J12:J13"/>
    <mergeCell ref="K12:K13"/>
    <mergeCell ref="L12:L13"/>
    <mergeCell ref="H14:H15"/>
    <mergeCell ref="I14:I15"/>
    <mergeCell ref="J14:J15"/>
    <mergeCell ref="K14:K15"/>
    <mergeCell ref="L14:L15"/>
  </mergeCells>
  <phoneticPr fontId="17" type="noConversion"/>
  <pageMargins left="0.68" right="0.61" top="0.74803149606299213" bottom="0.66" header="0.31496062992125984" footer="0.31496062992125984"/>
  <pageSetup paperSize="9" scale="67" orientation="landscape" r:id="rId1"/>
  <colBreaks count="1" manualBreakCount="1">
    <brk id="12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2025년 결산 오방 수입부</vt:lpstr>
      <vt:lpstr>2025년 결산 오방 지출부</vt:lpstr>
      <vt:lpstr>이사회자료_결산</vt:lpstr>
      <vt:lpstr>'2025년 결산 오방 지출부'!Print_Area</vt:lpstr>
      <vt:lpstr>이사회자료_결산!Print_Area</vt:lpstr>
      <vt:lpstr>'2025년 결산 오방 지출부'!Print_Titles</vt:lpstr>
    </vt:vector>
  </TitlesOfParts>
  <Company>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</dc:creator>
  <cp:lastModifiedBy>user</cp:lastModifiedBy>
  <cp:lastPrinted>2026-01-28T08:25:35Z</cp:lastPrinted>
  <dcterms:created xsi:type="dcterms:W3CDTF">2011-02-11T06:25:02Z</dcterms:created>
  <dcterms:modified xsi:type="dcterms:W3CDTF">2026-01-28T23:51:13Z</dcterms:modified>
</cp:coreProperties>
</file>