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회원.예산\"/>
    </mc:Choice>
  </mc:AlternateContent>
  <xr:revisionPtr revIDLastSave="0" documentId="13_ncr:1_{5A91797F-F765-476B-B869-AC0E18CC0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2" r:id="rId2"/>
  </sheets>
  <definedNames>
    <definedName name="_xlnm.Print_Area" localSheetId="0">Sheet1!$A$1:$R$90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9" i="1" l="1"/>
  <c r="I88" i="1"/>
  <c r="I87" i="1"/>
  <c r="I86" i="1"/>
  <c r="I85" i="1"/>
  <c r="I82" i="1"/>
  <c r="I75" i="1"/>
  <c r="I58" i="1"/>
  <c r="I46" i="1"/>
  <c r="I39" i="1"/>
  <c r="I23" i="1"/>
  <c r="I22" i="1"/>
  <c r="I21" i="1"/>
  <c r="I18" i="1"/>
  <c r="I10" i="1"/>
  <c r="H89" i="1"/>
  <c r="H88" i="1"/>
  <c r="H87" i="1"/>
  <c r="H86" i="1"/>
  <c r="H85" i="1"/>
  <c r="H82" i="1"/>
  <c r="H75" i="1"/>
  <c r="H58" i="1"/>
  <c r="H46" i="1"/>
  <c r="H39" i="1"/>
  <c r="H23" i="1"/>
  <c r="H22" i="1"/>
  <c r="H21" i="1"/>
  <c r="H18" i="1"/>
  <c r="H10" i="1"/>
  <c r="G86" i="1"/>
  <c r="G87" i="1" s="1"/>
  <c r="F86" i="1"/>
  <c r="F87" i="1" s="1"/>
  <c r="E86" i="1"/>
  <c r="E87" i="1" s="1"/>
  <c r="D86" i="1"/>
  <c r="D87" i="1" s="1"/>
  <c r="D88" i="1" s="1"/>
  <c r="Q85" i="1"/>
  <c r="R85" i="1" s="1"/>
  <c r="G85" i="1"/>
  <c r="F85" i="1"/>
  <c r="E85" i="1"/>
  <c r="D85" i="1"/>
  <c r="R84" i="1"/>
  <c r="Q84" i="1"/>
  <c r="Q83" i="1"/>
  <c r="R83" i="1" s="1"/>
  <c r="Q82" i="1"/>
  <c r="R82" i="1" s="1"/>
  <c r="G82" i="1"/>
  <c r="D82" i="1"/>
  <c r="R81" i="1"/>
  <c r="Q81" i="1"/>
  <c r="R80" i="1"/>
  <c r="Q80" i="1"/>
  <c r="R79" i="1"/>
  <c r="Q79" i="1"/>
  <c r="Q78" i="1"/>
  <c r="R78" i="1" s="1"/>
  <c r="Q77" i="1"/>
  <c r="R77" i="1" s="1"/>
  <c r="Q76" i="1"/>
  <c r="R76" i="1" s="1"/>
  <c r="Q75" i="1"/>
  <c r="R75" i="1" s="1"/>
  <c r="G75" i="1"/>
  <c r="F75" i="1"/>
  <c r="E75" i="1"/>
  <c r="D75" i="1"/>
  <c r="Q74" i="1"/>
  <c r="R74" i="1" s="1"/>
  <c r="Q73" i="1"/>
  <c r="R73" i="1" s="1"/>
  <c r="Q72" i="1"/>
  <c r="R72" i="1" s="1"/>
  <c r="R71" i="1"/>
  <c r="Q71" i="1"/>
  <c r="R70" i="1"/>
  <c r="Q70" i="1"/>
  <c r="Q69" i="1"/>
  <c r="R69" i="1" s="1"/>
  <c r="Q68" i="1"/>
  <c r="R68" i="1" s="1"/>
  <c r="R67" i="1"/>
  <c r="Q67" i="1"/>
  <c r="Q66" i="1"/>
  <c r="R66" i="1" s="1"/>
  <c r="Q65" i="1"/>
  <c r="R65" i="1" s="1"/>
  <c r="R64" i="1"/>
  <c r="Q64" i="1"/>
  <c r="Q63" i="1"/>
  <c r="R63" i="1" s="1"/>
  <c r="Q62" i="1"/>
  <c r="R62" i="1" s="1"/>
  <c r="Q61" i="1"/>
  <c r="R61" i="1" s="1"/>
  <c r="Q60" i="1"/>
  <c r="R60" i="1" s="1"/>
  <c r="R59" i="1"/>
  <c r="Q59" i="1"/>
  <c r="Q58" i="1"/>
  <c r="R58" i="1" s="1"/>
  <c r="G58" i="1"/>
  <c r="F58" i="1"/>
  <c r="E58" i="1"/>
  <c r="D58" i="1"/>
  <c r="Q57" i="1"/>
  <c r="R57" i="1" s="1"/>
  <c r="Q56" i="1"/>
  <c r="R56" i="1" s="1"/>
  <c r="R55" i="1"/>
  <c r="Q55" i="1"/>
  <c r="R54" i="1"/>
  <c r="Q54" i="1"/>
  <c r="R53" i="1"/>
  <c r="Q53" i="1"/>
  <c r="Q52" i="1"/>
  <c r="R52" i="1" s="1"/>
  <c r="Q51" i="1"/>
  <c r="R51" i="1" s="1"/>
  <c r="G46" i="1"/>
  <c r="Q46" i="1" s="1"/>
  <c r="R46" i="1" s="1"/>
  <c r="F46" i="1"/>
  <c r="E46" i="1"/>
  <c r="D46" i="1"/>
  <c r="R45" i="1"/>
  <c r="Q45" i="1"/>
  <c r="D45" i="1"/>
  <c r="R44" i="1"/>
  <c r="Q44" i="1"/>
  <c r="R43" i="1"/>
  <c r="Q43" i="1"/>
  <c r="R42" i="1"/>
  <c r="Q42" i="1"/>
  <c r="Q41" i="1"/>
  <c r="Q40" i="1"/>
  <c r="Q39" i="1"/>
  <c r="R39" i="1" s="1"/>
  <c r="G39" i="1"/>
  <c r="F39" i="1"/>
  <c r="E39" i="1"/>
  <c r="D39" i="1"/>
  <c r="Q38" i="1"/>
  <c r="Q37" i="1"/>
  <c r="Q36" i="1"/>
  <c r="Q35" i="1"/>
  <c r="Q34" i="1"/>
  <c r="Q33" i="1"/>
  <c r="Q32" i="1"/>
  <c r="Q31" i="1"/>
  <c r="Q30" i="1"/>
  <c r="R30" i="1" s="1"/>
  <c r="Q29" i="1"/>
  <c r="R29" i="1" s="1"/>
  <c r="Q28" i="1"/>
  <c r="R28" i="1" s="1"/>
  <c r="G22" i="1"/>
  <c r="F22" i="1"/>
  <c r="E22" i="1"/>
  <c r="E23" i="1" s="1"/>
  <c r="D22" i="1"/>
  <c r="D23" i="1" s="1"/>
  <c r="Q21" i="1"/>
  <c r="R21" i="1" s="1"/>
  <c r="G21" i="1"/>
  <c r="D21" i="1"/>
  <c r="Q20" i="1"/>
  <c r="Q19" i="1"/>
  <c r="Q18" i="1"/>
  <c r="G18" i="1"/>
  <c r="F18" i="1"/>
  <c r="E18" i="1"/>
  <c r="D18" i="1"/>
  <c r="Q17" i="1"/>
  <c r="Q16" i="1"/>
  <c r="Q10" i="1"/>
  <c r="R10" i="1" s="1"/>
  <c r="G10" i="1"/>
  <c r="F10" i="1"/>
  <c r="E10" i="1"/>
  <c r="D10" i="1"/>
  <c r="Q9" i="1"/>
  <c r="Q7" i="1"/>
  <c r="Q6" i="1"/>
  <c r="Q5" i="1"/>
  <c r="Q4" i="1"/>
  <c r="R4" i="1" s="1"/>
  <c r="Q3" i="1"/>
  <c r="R3" i="1" s="1"/>
  <c r="D89" i="1" l="1"/>
  <c r="Q87" i="1"/>
  <c r="E88" i="1"/>
  <c r="F88" i="1" s="1"/>
  <c r="G88" i="1" s="1"/>
  <c r="E89" i="1"/>
  <c r="F23" i="1"/>
  <c r="Q22" i="1"/>
  <c r="Q86" i="1"/>
  <c r="R86" i="1" s="1"/>
  <c r="Q23" i="1" l="1"/>
  <c r="R22" i="1"/>
  <c r="R87" i="1"/>
  <c r="Q88" i="1"/>
  <c r="R88" i="1" s="1"/>
  <c r="F89" i="1"/>
  <c r="G23" i="1"/>
  <c r="G89" i="1" s="1"/>
  <c r="Q89" i="1" l="1"/>
  <c r="R23" i="1"/>
</calcChain>
</file>

<file path=xl/sharedStrings.xml><?xml version="1.0" encoding="utf-8"?>
<sst xmlns="http://schemas.openxmlformats.org/spreadsheetml/2006/main" count="142" uniqueCount="104">
  <si>
    <t>회비</t>
  </si>
  <si>
    <t>통신비</t>
  </si>
  <si>
    <t>경상비</t>
  </si>
  <si>
    <t>합계</t>
  </si>
  <si>
    <t>잔액</t>
  </si>
  <si>
    <t>심방</t>
  </si>
  <si>
    <t>소계</t>
  </si>
  <si>
    <t>누계</t>
  </si>
  <si>
    <t>숲모임</t>
  </si>
  <si>
    <t>수수료</t>
  </si>
  <si>
    <t>수업성찰</t>
  </si>
  <si>
    <t>영어모임</t>
  </si>
  <si>
    <t>프로그램이용료</t>
  </si>
  <si>
    <t>애니어그램</t>
  </si>
  <si>
    <t>기타행사회비</t>
  </si>
  <si>
    <t>학과비전모임</t>
  </si>
  <si>
    <t>기타지출</t>
  </si>
  <si>
    <t>예금이자</t>
  </si>
  <si>
    <t>퇴직급여</t>
  </si>
  <si>
    <t>기타수입</t>
  </si>
  <si>
    <t>집행부모임</t>
  </si>
  <si>
    <t>좋은교사운동</t>
  </si>
  <si>
    <t>예비교사국</t>
  </si>
  <si>
    <t>사무실월세</t>
  </si>
  <si>
    <t>학교비전모임</t>
  </si>
  <si>
    <t>지역모임</t>
  </si>
  <si>
    <t>전체모임</t>
  </si>
  <si>
    <t>개강/종강/수요모임</t>
  </si>
  <si>
    <t>문서출판/소식지</t>
  </si>
  <si>
    <t>직원연수 및 지원</t>
  </si>
  <si>
    <t>좋은교사새내기학교</t>
  </si>
  <si>
    <t>목적사업준비금2</t>
  </si>
  <si>
    <t>세금 및 전기료</t>
  </si>
  <si>
    <t>GVF재학생모임</t>
  </si>
  <si>
    <t>4학년스터디모임</t>
  </si>
  <si>
    <t>목적사업준비금1</t>
  </si>
  <si>
    <t>학교비전모임/
지역모임</t>
  </si>
  <si>
    <t>지    출2(목적사업비)</t>
  </si>
  <si>
    <t>미디어(인쇄,사진,동영상)</t>
  </si>
  <si>
    <t>전체모임팀</t>
  </si>
  <si>
    <t>홍보출판팀</t>
  </si>
  <si>
    <t>기관연회비</t>
  </si>
  <si>
    <t>사무실용품</t>
  </si>
  <si>
    <t>합계1+2</t>
  </si>
  <si>
    <t>전문성모임</t>
  </si>
  <si>
    <t>인니학교</t>
  </si>
  <si>
    <t>회원관리</t>
  </si>
  <si>
    <t>저경력교사모임</t>
  </si>
  <si>
    <t>기본재산</t>
  </si>
  <si>
    <t>2영역 소계</t>
  </si>
  <si>
    <t>영성및양육팀</t>
  </si>
  <si>
    <t>수입비율</t>
  </si>
  <si>
    <t>회복적회비</t>
  </si>
  <si>
    <t>보통재산</t>
  </si>
  <si>
    <t>수련회회비</t>
  </si>
  <si>
    <t>꿈.땀 모임</t>
  </si>
  <si>
    <t>책밥모임</t>
  </si>
  <si>
    <t>꿈사랑배움터</t>
  </si>
  <si>
    <t>4영역 소계</t>
  </si>
  <si>
    <t>회원연회비</t>
  </si>
  <si>
    <t>전기이월액</t>
  </si>
  <si>
    <t>기본재산편입액</t>
  </si>
  <si>
    <t>차기이월액</t>
  </si>
  <si>
    <t>꿈사배회비</t>
  </si>
  <si>
    <t>지역사회열방팀</t>
  </si>
  <si>
    <t>지    출1</t>
  </si>
  <si>
    <t>해외학교지원</t>
  </si>
  <si>
    <t>목적사업준비금</t>
  </si>
  <si>
    <t>1영역 소계</t>
  </si>
  <si>
    <t>독서토론</t>
  </si>
  <si>
    <t>3영역 소계</t>
  </si>
  <si>
    <t>비전수련회</t>
  </si>
  <si>
    <t>지출비율</t>
  </si>
  <si>
    <t>이월잉여금</t>
  </si>
  <si>
    <t>과실소득</t>
  </si>
  <si>
    <t>회복적생활교육</t>
  </si>
  <si>
    <t>4대보험비</t>
  </si>
  <si>
    <t>수    입</t>
  </si>
  <si>
    <t>출연금</t>
  </si>
  <si>
    <t>법인세</t>
  </si>
  <si>
    <t>이월금</t>
  </si>
  <si>
    <t>정수기</t>
  </si>
  <si>
    <t>10월</t>
  </si>
  <si>
    <t>총무팀</t>
  </si>
  <si>
    <t>합계2</t>
  </si>
  <si>
    <t>1월</t>
  </si>
  <si>
    <t>`</t>
  </si>
  <si>
    <t>구분</t>
  </si>
  <si>
    <t>11월</t>
  </si>
  <si>
    <t>7월</t>
  </si>
  <si>
    <t>8월</t>
  </si>
  <si>
    <t>예산</t>
  </si>
  <si>
    <t>인건비</t>
  </si>
  <si>
    <t>6월</t>
  </si>
  <si>
    <t>4월</t>
  </si>
  <si>
    <t>합계1</t>
  </si>
  <si>
    <t>행수만</t>
  </si>
  <si>
    <t>2월</t>
  </si>
  <si>
    <t>5월</t>
  </si>
  <si>
    <t>함배실</t>
  </si>
  <si>
    <t>12월</t>
  </si>
  <si>
    <t>결산</t>
  </si>
  <si>
    <t>9월</t>
  </si>
  <si>
    <t>3월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</si>
</sst>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 ;[Red]\-#,##0\ "/>
  </numFmts>
  <fonts count="9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9" fontId="7" fillId="0" borderId="0">
      <alignment vertical="center"/>
    </xf>
    <xf numFmtId="41" fontId="7" fillId="0" borderId="0">
      <alignment vertical="center"/>
    </xf>
  </cellStyleXfs>
  <cellXfs count="168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0" fillId="0" borderId="1" xfId="0" applyNumberFormat="1" applyBorder="1">
      <alignment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4" xfId="0" applyNumberForma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9" fontId="0" fillId="0" borderId="18" xfId="1" applyNumberFormat="1" applyFont="1" applyBorder="1" applyAlignment="1">
      <alignment horizontal="center" vertical="center"/>
    </xf>
    <xf numFmtId="9" fontId="0" fillId="0" borderId="19" xfId="1" applyNumberFormat="1" applyFont="1" applyBorder="1">
      <alignment vertical="center"/>
    </xf>
    <xf numFmtId="9" fontId="0" fillId="2" borderId="19" xfId="1" applyNumberFormat="1" applyFont="1" applyFill="1" applyBorder="1">
      <alignment vertical="center"/>
    </xf>
    <xf numFmtId="0" fontId="0" fillId="0" borderId="19" xfId="0" applyNumberFormat="1" applyBorder="1">
      <alignment vertical="center"/>
    </xf>
    <xf numFmtId="176" fontId="2" fillId="0" borderId="20" xfId="0" applyNumberFormat="1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0" fillId="2" borderId="4" xfId="0" applyNumberFormat="1" applyFill="1" applyBorder="1">
      <alignment vertical="center"/>
    </xf>
    <xf numFmtId="176" fontId="2" fillId="2" borderId="10" xfId="0" applyNumberFormat="1" applyFont="1" applyFill="1" applyBorder="1" applyAlignment="1">
      <alignment horizontal="right" vertical="center"/>
    </xf>
    <xf numFmtId="0" fontId="0" fillId="2" borderId="22" xfId="0" applyNumberFormat="1" applyFill="1" applyBorder="1">
      <alignment vertical="center"/>
    </xf>
    <xf numFmtId="176" fontId="2" fillId="2" borderId="16" xfId="0" applyNumberFormat="1" applyFont="1" applyFill="1" applyBorder="1" applyAlignment="1">
      <alignment horizontal="right" vertical="center"/>
    </xf>
    <xf numFmtId="9" fontId="0" fillId="0" borderId="19" xfId="1" applyNumberFormat="1" applyFont="1" applyFill="1" applyBorder="1">
      <alignment vertical="center"/>
    </xf>
    <xf numFmtId="9" fontId="0" fillId="2" borderId="23" xfId="1" applyNumberFormat="1" applyFont="1" applyFill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176" fontId="2" fillId="2" borderId="25" xfId="0" applyNumberFormat="1" applyFont="1" applyFill="1" applyBorder="1" applyAlignment="1">
      <alignment horizontal="right" vertical="center"/>
    </xf>
    <xf numFmtId="9" fontId="0" fillId="0" borderId="0" xfId="1" applyNumberFormat="1" applyFont="1" applyFill="1" applyBorder="1">
      <alignment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177" fontId="2" fillId="0" borderId="7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9" fontId="0" fillId="0" borderId="18" xfId="0" applyNumberForma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9" fontId="0" fillId="0" borderId="26" xfId="1" applyNumberFormat="1" applyFont="1" applyBorder="1">
      <alignment vertical="center"/>
    </xf>
    <xf numFmtId="0" fontId="3" fillId="0" borderId="27" xfId="0" applyNumberFormat="1" applyFont="1" applyBorder="1">
      <alignment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28" xfId="0" applyNumberFormat="1" applyFont="1" applyBorder="1">
      <alignment vertical="center"/>
    </xf>
    <xf numFmtId="176" fontId="4" fillId="0" borderId="24" xfId="0" applyNumberFormat="1" applyFont="1" applyBorder="1" applyAlignment="1">
      <alignment horizontal="right" vertical="center"/>
    </xf>
    <xf numFmtId="0" fontId="3" fillId="0" borderId="3" xfId="0" applyNumberFormat="1" applyFont="1" applyBorder="1">
      <alignment vertical="center"/>
    </xf>
    <xf numFmtId="0" fontId="3" fillId="0" borderId="29" xfId="0" applyNumberFormat="1" applyFont="1" applyBorder="1">
      <alignment vertical="center"/>
    </xf>
    <xf numFmtId="0" fontId="3" fillId="0" borderId="4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0" fontId="5" fillId="0" borderId="2" xfId="0" applyNumberFormat="1" applyFont="1" applyBorder="1">
      <alignment vertical="center"/>
    </xf>
    <xf numFmtId="0" fontId="5" fillId="0" borderId="3" xfId="0" applyNumberFormat="1" applyFont="1" applyBorder="1">
      <alignment vertical="center"/>
    </xf>
    <xf numFmtId="0" fontId="5" fillId="0" borderId="28" xfId="0" applyNumberFormat="1" applyFont="1" applyBorder="1" applyAlignment="1">
      <alignment vertical="center" wrapText="1"/>
    </xf>
    <xf numFmtId="0" fontId="5" fillId="0" borderId="27" xfId="0" applyNumberFormat="1" applyFont="1" applyBorder="1">
      <alignment vertical="center"/>
    </xf>
    <xf numFmtId="0" fontId="5" fillId="0" borderId="1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5" fillId="0" borderId="1" xfId="0" applyNumberFormat="1" applyFont="1" applyBorder="1">
      <alignment vertical="center"/>
    </xf>
    <xf numFmtId="41" fontId="2" fillId="0" borderId="14" xfId="2" applyNumberFormat="1" applyFont="1" applyBorder="1" applyAlignment="1">
      <alignment horizontal="right" vertical="center"/>
    </xf>
    <xf numFmtId="0" fontId="5" fillId="0" borderId="28" xfId="0" applyNumberFormat="1" applyFont="1" applyBorder="1">
      <alignment vertical="center"/>
    </xf>
    <xf numFmtId="0" fontId="5" fillId="0" borderId="32" xfId="0" applyNumberFormat="1" applyFont="1" applyBorder="1">
      <alignment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35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3" fillId="0" borderId="22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0" fontId="5" fillId="0" borderId="29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176" fontId="2" fillId="0" borderId="37" xfId="0" applyNumberFormat="1" applyFont="1" applyBorder="1" applyAlignment="1">
      <alignment horizontal="right" vertical="center"/>
    </xf>
    <xf numFmtId="0" fontId="3" fillId="0" borderId="38" xfId="0" applyNumberFormat="1" applyFont="1" applyBorder="1">
      <alignment vertical="center"/>
    </xf>
    <xf numFmtId="176" fontId="2" fillId="0" borderId="25" xfId="0" applyNumberFormat="1" applyFont="1" applyBorder="1" applyAlignment="1">
      <alignment horizontal="right" vertical="center"/>
    </xf>
    <xf numFmtId="9" fontId="0" fillId="0" borderId="23" xfId="1" applyNumberFormat="1" applyFont="1" applyFill="1" applyBorder="1">
      <alignment vertical="center"/>
    </xf>
    <xf numFmtId="176" fontId="2" fillId="0" borderId="39" xfId="0" applyNumberFormat="1" applyFont="1" applyBorder="1" applyAlignment="1">
      <alignment horizontal="center" vertical="center"/>
    </xf>
    <xf numFmtId="0" fontId="3" fillId="0" borderId="40" xfId="0" applyNumberFormat="1" applyFont="1" applyBorder="1">
      <alignment vertical="center"/>
    </xf>
    <xf numFmtId="176" fontId="4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9" fontId="0" fillId="0" borderId="44" xfId="1" applyNumberFormat="1" applyFont="1" applyBorder="1" applyAlignment="1">
      <alignment vertical="center"/>
    </xf>
    <xf numFmtId="0" fontId="3" fillId="0" borderId="45" xfId="0" applyNumberFormat="1" applyFont="1" applyBorder="1">
      <alignment vertical="center"/>
    </xf>
    <xf numFmtId="0" fontId="3" fillId="0" borderId="2" xfId="0" applyNumberFormat="1" applyFont="1" applyBorder="1">
      <alignment vertical="center"/>
    </xf>
    <xf numFmtId="176" fontId="2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0" fontId="3" fillId="0" borderId="38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0" fontId="1" fillId="2" borderId="81" xfId="0" applyNumberFormat="1" applyFont="1" applyFill="1" applyBorder="1" applyAlignment="1">
      <alignment horizontal="center" vertical="center"/>
    </xf>
    <xf numFmtId="0" fontId="1" fillId="2" borderId="82" xfId="0" applyNumberFormat="1" applyFont="1" applyFill="1" applyBorder="1" applyAlignment="1">
      <alignment horizontal="center" vertical="center"/>
    </xf>
    <xf numFmtId="0" fontId="0" fillId="0" borderId="81" xfId="0" applyNumberFormat="1" applyBorder="1" applyAlignment="1">
      <alignment horizontal="center" vertical="center"/>
    </xf>
    <xf numFmtId="0" fontId="0" fillId="0" borderId="82" xfId="0" applyNumberFormat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0" fontId="0" fillId="0" borderId="66" xfId="0" applyNumberFormat="1" applyBorder="1" applyAlignment="1">
      <alignment horizontal="center" vertical="center"/>
    </xf>
    <xf numFmtId="0" fontId="0" fillId="2" borderId="79" xfId="0" applyNumberFormat="1" applyFill="1" applyBorder="1" applyAlignment="1">
      <alignment horizontal="center" vertical="center"/>
    </xf>
    <xf numFmtId="0" fontId="0" fillId="2" borderId="83" xfId="0" applyNumberFormat="1" applyFill="1" applyBorder="1" applyAlignment="1">
      <alignment horizontal="center" vertical="center"/>
    </xf>
    <xf numFmtId="0" fontId="0" fillId="0" borderId="84" xfId="0" applyNumberFormat="1" applyBorder="1" applyAlignment="1">
      <alignment horizontal="center" vertical="center"/>
    </xf>
    <xf numFmtId="0" fontId="0" fillId="0" borderId="85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 wrapText="1"/>
    </xf>
    <xf numFmtId="0" fontId="0" fillId="0" borderId="63" xfId="0" applyNumberFormat="1" applyBorder="1" applyAlignment="1">
      <alignment horizontal="center" vertical="center" wrapText="1"/>
    </xf>
    <xf numFmtId="0" fontId="0" fillId="0" borderId="63" xfId="0" applyNumberFormat="1" applyBorder="1" applyAlignment="1">
      <alignment horizontal="center" vertical="center"/>
    </xf>
    <xf numFmtId="0" fontId="1" fillId="2" borderId="69" xfId="0" applyNumberFormat="1" applyFont="1" applyFill="1" applyBorder="1" applyAlignment="1">
      <alignment horizontal="center" vertical="center"/>
    </xf>
    <xf numFmtId="0" fontId="1" fillId="2" borderId="70" xfId="0" applyNumberFormat="1" applyFont="1" applyFill="1" applyBorder="1" applyAlignment="1">
      <alignment horizontal="center" vertical="center"/>
    </xf>
    <xf numFmtId="0" fontId="0" fillId="0" borderId="62" xfId="0" applyNumberFormat="1" applyBorder="1" applyAlignment="1">
      <alignment horizontal="center" vertical="center"/>
    </xf>
    <xf numFmtId="0" fontId="0" fillId="0" borderId="64" xfId="0" applyNumberForma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0" fillId="0" borderId="55" xfId="0" applyNumberFormat="1" applyBorder="1" applyAlignment="1">
      <alignment horizontal="center" vertical="center"/>
    </xf>
    <xf numFmtId="0" fontId="0" fillId="0" borderId="80" xfId="0" applyNumberFormat="1" applyBorder="1" applyAlignment="1">
      <alignment horizontal="center" vertical="center"/>
    </xf>
    <xf numFmtId="176" fontId="4" fillId="0" borderId="49" xfId="0" applyNumberFormat="1" applyFont="1" applyBorder="1" applyAlignment="1">
      <alignment vertical="center"/>
    </xf>
    <xf numFmtId="176" fontId="4" fillId="0" borderId="59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0" fillId="0" borderId="79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1" fillId="2" borderId="53" xfId="0" applyNumberFormat="1" applyFont="1" applyFill="1" applyBorder="1" applyAlignment="1">
      <alignment horizontal="center" vertical="center"/>
    </xf>
    <xf numFmtId="0" fontId="1" fillId="2" borderId="66" xfId="0" applyNumberFormat="1" applyFont="1" applyFill="1" applyBorder="1" applyAlignment="1">
      <alignment horizontal="center" vertical="center"/>
    </xf>
    <xf numFmtId="0" fontId="0" fillId="0" borderId="54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3" fillId="0" borderId="38" xfId="0" applyNumberFormat="1" applyFont="1" applyBorder="1" applyAlignment="1">
      <alignment vertical="center"/>
    </xf>
    <xf numFmtId="0" fontId="3" fillId="0" borderId="32" xfId="0" applyNumberFormat="1" applyFont="1" applyBorder="1" applyAlignment="1">
      <alignment vertical="center"/>
    </xf>
    <xf numFmtId="0" fontId="0" fillId="0" borderId="76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77" xfId="0" applyNumberFormat="1" applyFill="1" applyBorder="1" applyAlignment="1">
      <alignment horizontal="center" vertical="center"/>
    </xf>
    <xf numFmtId="0" fontId="0" fillId="2" borderId="78" xfId="0" applyNumberFormat="1" applyFill="1" applyBorder="1" applyAlignment="1">
      <alignment horizontal="center" vertical="center"/>
    </xf>
    <xf numFmtId="0" fontId="6" fillId="0" borderId="73" xfId="0" applyNumberFormat="1" applyFont="1" applyBorder="1" applyAlignment="1">
      <alignment horizontal="center" vertical="center"/>
    </xf>
    <xf numFmtId="0" fontId="6" fillId="0" borderId="74" xfId="0" applyNumberFormat="1" applyFont="1" applyBorder="1" applyAlignment="1">
      <alignment horizontal="center" vertical="center"/>
    </xf>
    <xf numFmtId="0" fontId="6" fillId="0" borderId="75" xfId="0" applyNumberFormat="1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176" fontId="4" fillId="0" borderId="58" xfId="0" applyNumberFormat="1" applyFont="1" applyBorder="1" applyAlignment="1">
      <alignment horizontal="right" vertical="center"/>
    </xf>
    <xf numFmtId="9" fontId="0" fillId="0" borderId="60" xfId="1" applyNumberFormat="1" applyFont="1" applyBorder="1" applyAlignment="1">
      <alignment horizontal="center" vertical="center"/>
    </xf>
    <xf numFmtId="0" fontId="0" fillId="0" borderId="44" xfId="0" applyNumberFormat="1" applyBorder="1" applyAlignment="1">
      <alignment horizontal="center" vertical="center"/>
    </xf>
    <xf numFmtId="0" fontId="0" fillId="0" borderId="60" xfId="0" applyNumberFormat="1" applyBorder="1" applyAlignment="1">
      <alignment horizontal="center" vertical="center"/>
    </xf>
    <xf numFmtId="0" fontId="0" fillId="0" borderId="61" xfId="0" applyNumberFormat="1" applyBorder="1" applyAlignment="1">
      <alignment horizontal="center" vertical="center"/>
    </xf>
    <xf numFmtId="0" fontId="0" fillId="0" borderId="65" xfId="0" applyNumberFormat="1" applyBorder="1" applyAlignment="1">
      <alignment horizontal="center" vertical="center"/>
    </xf>
    <xf numFmtId="0" fontId="0" fillId="0" borderId="68" xfId="0" applyNumberFormat="1" applyBorder="1" applyAlignment="1">
      <alignment horizontal="center" vertical="center"/>
    </xf>
    <xf numFmtId="0" fontId="0" fillId="0" borderId="69" xfId="0" applyNumberFormat="1" applyBorder="1" applyAlignment="1">
      <alignment horizontal="center" vertical="center"/>
    </xf>
    <xf numFmtId="0" fontId="0" fillId="0" borderId="70" xfId="0" applyNumberFormat="1" applyBorder="1" applyAlignment="1">
      <alignment horizontal="center" vertical="center"/>
    </xf>
    <xf numFmtId="0" fontId="0" fillId="0" borderId="71" xfId="0" applyNumberFormat="1" applyBorder="1" applyAlignment="1">
      <alignment horizontal="center" vertical="center"/>
    </xf>
    <xf numFmtId="0" fontId="0" fillId="0" borderId="72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67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/>
    </xf>
    <xf numFmtId="0" fontId="6" fillId="0" borderId="51" xfId="0" applyNumberFormat="1" applyFont="1" applyBorder="1" applyAlignment="1">
      <alignment horizontal="center" vertical="center"/>
    </xf>
    <xf numFmtId="0" fontId="6" fillId="0" borderId="52" xfId="0" applyNumberFormat="1" applyFon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176" fontId="4" fillId="0" borderId="49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9" fontId="0" fillId="0" borderId="44" xfId="1" applyNumberFormat="1" applyFont="1" applyBorder="1" applyAlignment="1">
      <alignment horizontal="center" vertical="center"/>
    </xf>
    <xf numFmtId="9" fontId="0" fillId="0" borderId="61" xfId="1" applyNumberFormat="1" applyFont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V140"/>
  <sheetViews>
    <sheetView tabSelected="1" topLeftCell="A4" zoomScale="80" zoomScaleNormal="80" zoomScaleSheetLayoutView="80" workbookViewId="0">
      <selection activeCell="H89" sqref="H89:I89"/>
    </sheetView>
  </sheetViews>
  <sheetFormatPr defaultColWidth="9" defaultRowHeight="16.5" x14ac:dyDescent="0.3"/>
  <cols>
    <col min="1" max="1" width="2.25" customWidth="1"/>
    <col min="2" max="2" width="15.125" style="1" bestFit="1" customWidth="1"/>
    <col min="3" max="3" width="19.375" bestFit="1" customWidth="1"/>
    <col min="4" max="4" width="13.25" style="15" customWidth="1"/>
    <col min="5" max="5" width="10.875" style="15" bestFit="1" customWidth="1"/>
    <col min="6" max="6" width="10.125" style="15" bestFit="1" customWidth="1"/>
    <col min="7" max="7" width="11.125" style="15" customWidth="1"/>
    <col min="8" max="9" width="11.625" style="15" customWidth="1"/>
    <col min="10" max="10" width="12" style="15" bestFit="1" customWidth="1"/>
    <col min="11" max="11" width="11" style="15" bestFit="1" customWidth="1"/>
    <col min="12" max="13" width="10.875" style="15" bestFit="1" customWidth="1"/>
    <col min="14" max="16" width="12" style="15" bestFit="1" customWidth="1"/>
    <col min="17" max="17" width="11" style="15" bestFit="1" customWidth="1"/>
    <col min="18" max="18" width="11.625" bestFit="1" customWidth="1"/>
  </cols>
  <sheetData>
    <row r="1" spans="2:22" ht="17.25" x14ac:dyDescent="0.3">
      <c r="B1" s="160" t="s">
        <v>77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2"/>
      <c r="R1" s="50">
        <v>0.42</v>
      </c>
    </row>
    <row r="2" spans="2:22" x14ac:dyDescent="0.3">
      <c r="B2" s="105" t="s">
        <v>87</v>
      </c>
      <c r="C2" s="163"/>
      <c r="D2" s="87" t="s">
        <v>91</v>
      </c>
      <c r="E2" s="87" t="s">
        <v>85</v>
      </c>
      <c r="F2" s="87" t="s">
        <v>97</v>
      </c>
      <c r="G2" s="87" t="s">
        <v>103</v>
      </c>
      <c r="H2" s="87" t="s">
        <v>94</v>
      </c>
      <c r="I2" s="87" t="s">
        <v>98</v>
      </c>
      <c r="J2" s="87" t="s">
        <v>93</v>
      </c>
      <c r="K2" s="87" t="s">
        <v>89</v>
      </c>
      <c r="L2" s="87" t="s">
        <v>90</v>
      </c>
      <c r="M2" s="87" t="s">
        <v>102</v>
      </c>
      <c r="N2" s="87" t="s">
        <v>82</v>
      </c>
      <c r="O2" s="87" t="s">
        <v>88</v>
      </c>
      <c r="P2" s="87" t="s">
        <v>100</v>
      </c>
      <c r="Q2" s="87" t="s">
        <v>101</v>
      </c>
      <c r="R2" s="23" t="s">
        <v>51</v>
      </c>
      <c r="T2" s="41"/>
      <c r="U2" s="41"/>
      <c r="V2" s="41"/>
    </row>
    <row r="3" spans="2:22" x14ac:dyDescent="0.3">
      <c r="B3" s="132" t="s">
        <v>0</v>
      </c>
      <c r="C3" s="61" t="s">
        <v>59</v>
      </c>
      <c r="D3" s="53">
        <v>75000000</v>
      </c>
      <c r="E3" s="21">
        <v>6430340</v>
      </c>
      <c r="F3" s="97">
        <v>4948550</v>
      </c>
      <c r="G3" s="8">
        <v>11192080</v>
      </c>
      <c r="H3" s="9">
        <v>16895140</v>
      </c>
      <c r="I3" s="9">
        <v>6363260</v>
      </c>
      <c r="J3" s="9"/>
      <c r="K3" s="39"/>
      <c r="L3" s="43"/>
      <c r="M3" s="43"/>
      <c r="N3" s="9"/>
      <c r="O3" s="48"/>
      <c r="P3" s="46"/>
      <c r="Q3" s="21">
        <f>SUM(E3:P3)</f>
        <v>45829370</v>
      </c>
      <c r="R3" s="24">
        <f>Q3/D3</f>
        <v>0.61105826666666663</v>
      </c>
      <c r="T3" s="42"/>
      <c r="U3" s="42"/>
      <c r="V3" s="42"/>
    </row>
    <row r="4" spans="2:22" x14ac:dyDescent="0.3">
      <c r="B4" s="122"/>
      <c r="C4" s="62" t="s">
        <v>41</v>
      </c>
      <c r="D4" s="52">
        <v>10000000</v>
      </c>
      <c r="E4" s="22">
        <v>740000</v>
      </c>
      <c r="F4" s="95">
        <v>740000</v>
      </c>
      <c r="G4" s="10">
        <v>740000</v>
      </c>
      <c r="H4" s="11">
        <v>740000</v>
      </c>
      <c r="I4" s="11">
        <v>670000</v>
      </c>
      <c r="J4" s="11"/>
      <c r="K4" s="40"/>
      <c r="L4" s="44"/>
      <c r="M4" s="44"/>
      <c r="N4" s="11"/>
      <c r="O4" s="49"/>
      <c r="P4" s="47"/>
      <c r="Q4" s="21">
        <f t="shared" ref="Q4:Q10" si="0">SUM(E4:P4)</f>
        <v>3630000</v>
      </c>
      <c r="R4" s="24">
        <f>Q4/D4</f>
        <v>0.36299999999999999</v>
      </c>
      <c r="U4" s="42"/>
    </row>
    <row r="5" spans="2:22" x14ac:dyDescent="0.3">
      <c r="B5" s="122"/>
      <c r="C5" s="62" t="s">
        <v>14</v>
      </c>
      <c r="D5" s="164">
        <v>75000000</v>
      </c>
      <c r="E5" s="22"/>
      <c r="F5" s="15">
        <v>405000</v>
      </c>
      <c r="G5" s="10">
        <v>1113000</v>
      </c>
      <c r="H5" s="11">
        <v>350000</v>
      </c>
      <c r="I5" s="11">
        <v>470000</v>
      </c>
      <c r="J5" s="11"/>
      <c r="K5" s="11"/>
      <c r="L5" s="11"/>
      <c r="M5" s="11"/>
      <c r="N5" s="11"/>
      <c r="O5" s="49"/>
      <c r="P5" s="47"/>
      <c r="Q5" s="21">
        <f t="shared" si="0"/>
        <v>2338000</v>
      </c>
      <c r="R5" s="166"/>
      <c r="U5" s="42"/>
    </row>
    <row r="6" spans="2:22" x14ac:dyDescent="0.3">
      <c r="B6" s="133"/>
      <c r="C6" s="81" t="s">
        <v>54</v>
      </c>
      <c r="D6" s="144"/>
      <c r="E6" s="83">
        <v>2727000</v>
      </c>
      <c r="F6" s="83">
        <v>153000</v>
      </c>
      <c r="G6" s="36">
        <v>720000</v>
      </c>
      <c r="H6" s="36">
        <v>16180000</v>
      </c>
      <c r="I6" s="36">
        <v>7960000</v>
      </c>
      <c r="J6" s="20"/>
      <c r="K6" s="20"/>
      <c r="L6" s="20"/>
      <c r="M6" s="20"/>
      <c r="N6" s="20"/>
      <c r="O6" s="80"/>
      <c r="P6" s="82"/>
      <c r="Q6" s="21">
        <f t="shared" si="0"/>
        <v>27740000</v>
      </c>
      <c r="R6" s="145"/>
      <c r="U6" s="42"/>
    </row>
    <row r="7" spans="2:22" x14ac:dyDescent="0.3">
      <c r="B7" s="133"/>
      <c r="C7" s="81" t="s">
        <v>52</v>
      </c>
      <c r="D7" s="144"/>
      <c r="E7" s="83"/>
      <c r="F7" s="83"/>
      <c r="G7" s="36"/>
      <c r="H7" s="36">
        <v>490000</v>
      </c>
      <c r="I7" s="36"/>
      <c r="J7" s="20"/>
      <c r="K7" s="20"/>
      <c r="L7" s="20"/>
      <c r="M7" s="20"/>
      <c r="N7" s="20"/>
      <c r="O7" s="80"/>
      <c r="P7" s="82"/>
      <c r="Q7" s="21">
        <f t="shared" si="0"/>
        <v>490000</v>
      </c>
      <c r="R7" s="145"/>
      <c r="U7" s="42"/>
    </row>
    <row r="8" spans="2:22" x14ac:dyDescent="0.3">
      <c r="B8" s="122"/>
      <c r="C8" s="81" t="s">
        <v>45</v>
      </c>
      <c r="D8" s="144"/>
      <c r="E8" s="83"/>
      <c r="F8" s="83">
        <v>280000</v>
      </c>
      <c r="G8" s="36">
        <v>630000</v>
      </c>
      <c r="H8" s="36">
        <v>480000</v>
      </c>
      <c r="I8" s="36">
        <v>180000</v>
      </c>
      <c r="J8" s="20"/>
      <c r="K8" s="20"/>
      <c r="L8" s="20"/>
      <c r="M8" s="20"/>
      <c r="N8" s="20"/>
      <c r="O8" s="80"/>
      <c r="P8" s="82"/>
      <c r="Q8" s="21">
        <v>0</v>
      </c>
      <c r="R8" s="145"/>
      <c r="U8" s="42"/>
    </row>
    <row r="9" spans="2:22" x14ac:dyDescent="0.3">
      <c r="B9" s="133"/>
      <c r="C9" s="81" t="s">
        <v>63</v>
      </c>
      <c r="D9" s="165"/>
      <c r="E9" s="83"/>
      <c r="F9" s="95"/>
      <c r="G9" s="36"/>
      <c r="H9" s="36"/>
      <c r="I9" s="36"/>
      <c r="J9" s="20"/>
      <c r="K9" s="20"/>
      <c r="L9" s="20"/>
      <c r="M9" s="20"/>
      <c r="N9" s="20"/>
      <c r="O9" s="80"/>
      <c r="P9" s="82"/>
      <c r="Q9" s="21">
        <f t="shared" si="0"/>
        <v>0</v>
      </c>
      <c r="R9" s="167"/>
      <c r="U9" s="42"/>
    </row>
    <row r="10" spans="2:22" x14ac:dyDescent="0.3">
      <c r="B10" s="143"/>
      <c r="C10" s="30" t="s">
        <v>6</v>
      </c>
      <c r="D10" s="77">
        <f>SUM(D3:D5)</f>
        <v>160000000</v>
      </c>
      <c r="E10" s="77">
        <f>SUM(E3:E9)</f>
        <v>9897340</v>
      </c>
      <c r="F10" s="77">
        <f>SUM(F3:F9)</f>
        <v>6526550</v>
      </c>
      <c r="G10" s="77">
        <f>SUM(G3:G9)</f>
        <v>14395080</v>
      </c>
      <c r="H10" s="77">
        <f>SUM(H3:H9)</f>
        <v>35135140</v>
      </c>
      <c r="I10" s="77">
        <f>SUM(I3:I9)</f>
        <v>15643260</v>
      </c>
      <c r="J10" s="77"/>
      <c r="K10" s="77"/>
      <c r="L10" s="77"/>
      <c r="M10" s="77"/>
      <c r="N10" s="77"/>
      <c r="O10" s="77"/>
      <c r="P10" s="77"/>
      <c r="Q10" s="33">
        <f t="shared" si="0"/>
        <v>81597370</v>
      </c>
      <c r="R10" s="25">
        <f>Q10/D10</f>
        <v>0.50998356249999999</v>
      </c>
    </row>
    <row r="11" spans="2:22" x14ac:dyDescent="0.3">
      <c r="B11" s="116" t="s">
        <v>78</v>
      </c>
      <c r="C11" s="4" t="s">
        <v>48</v>
      </c>
      <c r="D11" s="53"/>
      <c r="E11" s="9"/>
      <c r="F11" s="19"/>
      <c r="G11" s="9"/>
      <c r="H11" s="9"/>
      <c r="I11" s="9"/>
      <c r="J11" s="9"/>
      <c r="K11" s="9"/>
      <c r="L11" s="9"/>
      <c r="M11" s="9"/>
      <c r="N11" s="9"/>
      <c r="O11" s="9"/>
      <c r="P11" s="9"/>
      <c r="Q11" s="21"/>
      <c r="R11" s="146"/>
    </row>
    <row r="12" spans="2:22" x14ac:dyDescent="0.3">
      <c r="B12" s="113"/>
      <c r="C12" s="5" t="s">
        <v>53</v>
      </c>
      <c r="D12" s="5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1"/>
      <c r="R12" s="147"/>
    </row>
    <row r="13" spans="2:22" x14ac:dyDescent="0.3">
      <c r="B13" s="117"/>
      <c r="C13" s="6" t="s">
        <v>6</v>
      </c>
      <c r="D13" s="5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1"/>
      <c r="R13" s="148"/>
    </row>
    <row r="14" spans="2:22" x14ac:dyDescent="0.3">
      <c r="B14" s="149" t="s">
        <v>74</v>
      </c>
      <c r="C14" s="155"/>
      <c r="D14" s="156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21"/>
      <c r="R14" s="34"/>
    </row>
    <row r="15" spans="2:22" x14ac:dyDescent="0.3">
      <c r="B15" s="105"/>
      <c r="C15" s="106"/>
      <c r="D15" s="157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21"/>
      <c r="R15" s="26"/>
    </row>
    <row r="16" spans="2:22" x14ac:dyDescent="0.3">
      <c r="B16" s="132" t="s">
        <v>60</v>
      </c>
      <c r="C16" s="61" t="s">
        <v>80</v>
      </c>
      <c r="D16" s="53">
        <v>4977753</v>
      </c>
      <c r="E16" s="9">
        <v>4977753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21">
        <f t="shared" ref="Q16:Q17" si="1">SUM(E16:P16)</f>
        <v>4977753</v>
      </c>
      <c r="R16" s="146"/>
    </row>
    <row r="17" spans="2:22" x14ac:dyDescent="0.3">
      <c r="B17" s="122"/>
      <c r="C17" s="5" t="s">
        <v>67</v>
      </c>
      <c r="D17" s="52">
        <v>25000000</v>
      </c>
      <c r="E17" s="11">
        <v>25000000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1">
        <f t="shared" si="1"/>
        <v>25000000</v>
      </c>
      <c r="R17" s="147"/>
    </row>
    <row r="18" spans="2:22" x14ac:dyDescent="0.3">
      <c r="B18" s="143"/>
      <c r="C18" s="30" t="s">
        <v>6</v>
      </c>
      <c r="D18" s="77">
        <f>SUM(D16:D17)</f>
        <v>29977753</v>
      </c>
      <c r="E18" s="77">
        <f>SUM(E16:E17)</f>
        <v>29977753</v>
      </c>
      <c r="F18" s="77">
        <f>SUM(F16:F17)</f>
        <v>0</v>
      </c>
      <c r="G18" s="77">
        <f>SUM(G16:G17)</f>
        <v>0</v>
      </c>
      <c r="H18" s="77">
        <f>SUM(H16:H17)</f>
        <v>0</v>
      </c>
      <c r="I18" s="77">
        <f>SUM(I16:I17)</f>
        <v>0</v>
      </c>
      <c r="J18" s="31"/>
      <c r="K18" s="31"/>
      <c r="L18" s="31"/>
      <c r="M18" s="31"/>
      <c r="N18" s="31"/>
      <c r="O18" s="31"/>
      <c r="P18" s="31"/>
      <c r="Q18" s="33">
        <f>SUM(E18:P18)</f>
        <v>29977753</v>
      </c>
      <c r="R18" s="148"/>
      <c r="V18" t="s">
        <v>86</v>
      </c>
    </row>
    <row r="19" spans="2:22" x14ac:dyDescent="0.3">
      <c r="B19" s="149" t="s">
        <v>19</v>
      </c>
      <c r="C19" s="69" t="s">
        <v>19</v>
      </c>
      <c r="D19" s="53">
        <v>1000000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1">
        <f t="shared" ref="Q19:Q22" si="2">SUM(E19:P19)</f>
        <v>0</v>
      </c>
      <c r="R19" s="24"/>
    </row>
    <row r="20" spans="2:22" x14ac:dyDescent="0.3">
      <c r="B20" s="150"/>
      <c r="C20" s="70" t="s">
        <v>17</v>
      </c>
      <c r="D20" s="60">
        <v>40000</v>
      </c>
      <c r="E20" s="19">
        <v>600</v>
      </c>
      <c r="F20" s="19"/>
      <c r="G20" s="19">
        <v>3065</v>
      </c>
      <c r="H20" s="19"/>
      <c r="I20" s="68"/>
      <c r="J20" s="19"/>
      <c r="K20" s="19"/>
      <c r="L20" s="19"/>
      <c r="M20" s="19"/>
      <c r="N20" s="19"/>
      <c r="O20" s="19"/>
      <c r="P20" s="19"/>
      <c r="Q20" s="21">
        <f t="shared" si="2"/>
        <v>3665</v>
      </c>
      <c r="R20" s="24"/>
    </row>
    <row r="21" spans="2:22" x14ac:dyDescent="0.3">
      <c r="B21" s="105"/>
      <c r="C21" s="32" t="s">
        <v>6</v>
      </c>
      <c r="D21" s="77">
        <f>SUM(D19:D20)</f>
        <v>1040000</v>
      </c>
      <c r="E21" s="77">
        <v>600</v>
      </c>
      <c r="F21" s="77">
        <v>0</v>
      </c>
      <c r="G21" s="77">
        <f>SUM(G19:G20)</f>
        <v>3065</v>
      </c>
      <c r="H21" s="77">
        <f>SUM(H19:H20)</f>
        <v>0</v>
      </c>
      <c r="I21" s="77">
        <f>SUM(I19:I20)</f>
        <v>0</v>
      </c>
      <c r="J21" s="77"/>
      <c r="K21" s="77"/>
      <c r="L21" s="77"/>
      <c r="M21" s="77"/>
      <c r="N21" s="77"/>
      <c r="O21" s="77"/>
      <c r="P21" s="77"/>
      <c r="Q21" s="33">
        <f t="shared" si="2"/>
        <v>3665</v>
      </c>
      <c r="R21" s="25">
        <f t="shared" ref="R21:R23" si="3">Q21/D21</f>
        <v>3.5240384615384617E-3</v>
      </c>
    </row>
    <row r="22" spans="2:22" x14ac:dyDescent="0.3">
      <c r="B22" s="151" t="s">
        <v>3</v>
      </c>
      <c r="C22" s="152"/>
      <c r="D22" s="72">
        <f>D10+D18+D21</f>
        <v>191017753</v>
      </c>
      <c r="E22" s="72">
        <f>E10+E18+E21</f>
        <v>39875693</v>
      </c>
      <c r="F22" s="72">
        <f>F10+F18+F21</f>
        <v>6526550</v>
      </c>
      <c r="G22" s="72">
        <f>G10+G18+G21</f>
        <v>14398145</v>
      </c>
      <c r="H22" s="72">
        <f>H10+H18+H21</f>
        <v>35135140</v>
      </c>
      <c r="I22" s="72">
        <f>I10+I18+I21</f>
        <v>15643260</v>
      </c>
      <c r="J22" s="72"/>
      <c r="K22" s="72"/>
      <c r="L22" s="72"/>
      <c r="M22" s="72"/>
      <c r="N22" s="72"/>
      <c r="O22" s="72"/>
      <c r="P22" s="72"/>
      <c r="Q22" s="21">
        <f t="shared" si="2"/>
        <v>111578788</v>
      </c>
      <c r="R22" s="34">
        <f t="shared" si="3"/>
        <v>0.58412784281888186</v>
      </c>
    </row>
    <row r="23" spans="2:22" x14ac:dyDescent="0.3">
      <c r="B23" s="153" t="s">
        <v>7</v>
      </c>
      <c r="C23" s="154"/>
      <c r="D23" s="78">
        <f>D22</f>
        <v>191017753</v>
      </c>
      <c r="E23" s="78">
        <f>E22</f>
        <v>39875693</v>
      </c>
      <c r="F23" s="78">
        <f>E23+F22</f>
        <v>46402243</v>
      </c>
      <c r="G23" s="78">
        <f>F23+G22</f>
        <v>60800388</v>
      </c>
      <c r="H23" s="78">
        <f>G23+H22</f>
        <v>95935528</v>
      </c>
      <c r="I23" s="78">
        <f>H23+I22</f>
        <v>111578788</v>
      </c>
      <c r="J23" s="78"/>
      <c r="K23" s="78"/>
      <c r="L23" s="78"/>
      <c r="M23" s="78"/>
      <c r="N23" s="78"/>
      <c r="O23" s="78"/>
      <c r="P23" s="78"/>
      <c r="Q23" s="85">
        <f>Q22</f>
        <v>111578788</v>
      </c>
      <c r="R23" s="86">
        <f t="shared" si="3"/>
        <v>0.58412784281888186</v>
      </c>
    </row>
    <row r="24" spans="2:22" x14ac:dyDescent="0.3">
      <c r="C24" s="1"/>
      <c r="R24" s="38"/>
    </row>
    <row r="26" spans="2:22" ht="17.25" x14ac:dyDescent="0.3">
      <c r="B26" s="140" t="s">
        <v>65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2"/>
      <c r="R26" s="45">
        <v>0.42</v>
      </c>
    </row>
    <row r="27" spans="2:22" x14ac:dyDescent="0.3">
      <c r="B27" s="136" t="s">
        <v>87</v>
      </c>
      <c r="C27" s="137"/>
      <c r="D27" s="7" t="s">
        <v>91</v>
      </c>
      <c r="E27" s="16" t="s">
        <v>85</v>
      </c>
      <c r="F27" s="16" t="s">
        <v>97</v>
      </c>
      <c r="G27" s="16" t="s">
        <v>103</v>
      </c>
      <c r="H27" s="16" t="s">
        <v>94</v>
      </c>
      <c r="I27" s="16" t="s">
        <v>98</v>
      </c>
      <c r="J27" s="16" t="s">
        <v>93</v>
      </c>
      <c r="K27" s="16" t="s">
        <v>89</v>
      </c>
      <c r="L27" s="16" t="s">
        <v>90</v>
      </c>
      <c r="M27" s="16" t="s">
        <v>102</v>
      </c>
      <c r="N27" s="16" t="s">
        <v>82</v>
      </c>
      <c r="O27" s="16" t="s">
        <v>88</v>
      </c>
      <c r="P27" s="16" t="s">
        <v>100</v>
      </c>
      <c r="Q27" s="27" t="s">
        <v>101</v>
      </c>
      <c r="R27" s="28" t="s">
        <v>72</v>
      </c>
    </row>
    <row r="28" spans="2:22" x14ac:dyDescent="0.3">
      <c r="B28" s="132" t="s">
        <v>2</v>
      </c>
      <c r="C28" s="63" t="s">
        <v>92</v>
      </c>
      <c r="D28" s="53">
        <v>22200000</v>
      </c>
      <c r="E28" s="9">
        <v>1850000</v>
      </c>
      <c r="F28" s="9">
        <v>1850000</v>
      </c>
      <c r="G28" s="9">
        <v>1850000</v>
      </c>
      <c r="H28" s="9">
        <v>1850000</v>
      </c>
      <c r="I28" s="9">
        <v>1850000</v>
      </c>
      <c r="J28" s="9"/>
      <c r="K28" s="9"/>
      <c r="L28" s="9"/>
      <c r="M28" s="9"/>
      <c r="N28" s="9"/>
      <c r="O28" s="9"/>
      <c r="P28" s="9"/>
      <c r="Q28" s="21">
        <f>SUM(E28:P28)</f>
        <v>9250000</v>
      </c>
      <c r="R28" s="34">
        <f t="shared" ref="R28:R30" si="4">Q28/D28</f>
        <v>0.41666666666666669</v>
      </c>
    </row>
    <row r="29" spans="2:22" x14ac:dyDescent="0.3">
      <c r="B29" s="122"/>
      <c r="C29" s="64" t="s">
        <v>76</v>
      </c>
      <c r="D29" s="52">
        <v>4320000</v>
      </c>
      <c r="E29" s="11">
        <v>354290</v>
      </c>
      <c r="F29" s="11">
        <v>365730</v>
      </c>
      <c r="G29" s="11">
        <v>217510</v>
      </c>
      <c r="H29" s="11">
        <v>217820</v>
      </c>
      <c r="I29" s="11">
        <v>335270</v>
      </c>
      <c r="J29" s="11"/>
      <c r="K29" s="11"/>
      <c r="L29" s="11"/>
      <c r="M29" s="11"/>
      <c r="N29" s="11"/>
      <c r="O29" s="11"/>
      <c r="P29" s="11"/>
      <c r="Q29" s="21">
        <f t="shared" ref="Q29:Q46" si="5">SUM(E29:P29)</f>
        <v>1490620</v>
      </c>
      <c r="R29" s="34">
        <f t="shared" si="4"/>
        <v>0.3450509259259259</v>
      </c>
    </row>
    <row r="30" spans="2:22" x14ac:dyDescent="0.3">
      <c r="B30" s="122"/>
      <c r="C30" s="64" t="s">
        <v>18</v>
      </c>
      <c r="D30" s="52">
        <v>2160000</v>
      </c>
      <c r="E30" s="11">
        <v>180000</v>
      </c>
      <c r="F30" s="11"/>
      <c r="G30" s="11">
        <v>360000</v>
      </c>
      <c r="H30" s="11">
        <v>180000</v>
      </c>
      <c r="I30" s="11">
        <v>180000</v>
      </c>
      <c r="J30" s="11"/>
      <c r="K30" s="11"/>
      <c r="L30" s="11"/>
      <c r="M30" s="11"/>
      <c r="N30" s="11"/>
      <c r="O30" s="11"/>
      <c r="P30" s="11"/>
      <c r="Q30" s="21">
        <f t="shared" si="5"/>
        <v>900000</v>
      </c>
      <c r="R30" s="34">
        <f t="shared" si="4"/>
        <v>0.41666666666666669</v>
      </c>
    </row>
    <row r="31" spans="2:22" x14ac:dyDescent="0.3">
      <c r="B31" s="122"/>
      <c r="C31" s="64" t="s">
        <v>23</v>
      </c>
      <c r="D31" s="144">
        <v>9000000</v>
      </c>
      <c r="E31" s="11">
        <v>300000</v>
      </c>
      <c r="F31" s="11">
        <v>300000</v>
      </c>
      <c r="G31" s="11">
        <v>300000</v>
      </c>
      <c r="H31" s="11">
        <v>300000</v>
      </c>
      <c r="I31" s="11">
        <v>300000</v>
      </c>
      <c r="J31" s="11"/>
      <c r="K31" s="11"/>
      <c r="L31" s="11"/>
      <c r="M31" s="11"/>
      <c r="N31" s="11"/>
      <c r="O31" s="11"/>
      <c r="P31" s="11"/>
      <c r="Q31" s="21">
        <f t="shared" si="5"/>
        <v>1500000</v>
      </c>
      <c r="R31" s="145"/>
    </row>
    <row r="32" spans="2:22" x14ac:dyDescent="0.3">
      <c r="B32" s="122"/>
      <c r="C32" s="64" t="s">
        <v>32</v>
      </c>
      <c r="D32" s="144"/>
      <c r="E32" s="11">
        <v>90010</v>
      </c>
      <c r="F32" s="11">
        <v>85360</v>
      </c>
      <c r="G32" s="11">
        <v>84630</v>
      </c>
      <c r="H32" s="11">
        <v>64780</v>
      </c>
      <c r="I32" s="11">
        <v>44490</v>
      </c>
      <c r="J32" s="11"/>
      <c r="K32" s="11"/>
      <c r="L32" s="11"/>
      <c r="M32" s="11"/>
      <c r="N32" s="11"/>
      <c r="O32" s="11"/>
      <c r="P32" s="11"/>
      <c r="Q32" s="21">
        <f t="shared" si="5"/>
        <v>369270</v>
      </c>
      <c r="R32" s="145"/>
    </row>
    <row r="33" spans="2:18" x14ac:dyDescent="0.3">
      <c r="B33" s="122"/>
      <c r="C33" s="64" t="s">
        <v>1</v>
      </c>
      <c r="D33" s="144"/>
      <c r="E33" s="11">
        <v>34389</v>
      </c>
      <c r="F33" s="11">
        <v>34345</v>
      </c>
      <c r="G33" s="11">
        <v>34389</v>
      </c>
      <c r="H33" s="11">
        <v>34388</v>
      </c>
      <c r="I33" s="11">
        <v>34345</v>
      </c>
      <c r="J33" s="11"/>
      <c r="K33" s="11"/>
      <c r="L33" s="11"/>
      <c r="M33" s="11"/>
      <c r="N33" s="11"/>
      <c r="O33" s="11"/>
      <c r="P33" s="11"/>
      <c r="Q33" s="21">
        <f t="shared" si="5"/>
        <v>171856</v>
      </c>
      <c r="R33" s="145"/>
    </row>
    <row r="34" spans="2:18" x14ac:dyDescent="0.3">
      <c r="B34" s="122"/>
      <c r="C34" s="64" t="s">
        <v>12</v>
      </c>
      <c r="D34" s="144"/>
      <c r="E34" s="11">
        <v>110000</v>
      </c>
      <c r="F34" s="11">
        <v>110000</v>
      </c>
      <c r="G34" s="11">
        <v>110000</v>
      </c>
      <c r="H34" s="11">
        <v>110000</v>
      </c>
      <c r="I34" s="11">
        <v>110000</v>
      </c>
      <c r="J34" s="11"/>
      <c r="K34" s="11"/>
      <c r="L34" s="11"/>
      <c r="M34" s="11"/>
      <c r="N34" s="11"/>
      <c r="O34" s="11"/>
      <c r="P34" s="11"/>
      <c r="Q34" s="21">
        <f t="shared" si="5"/>
        <v>550000</v>
      </c>
      <c r="R34" s="145"/>
    </row>
    <row r="35" spans="2:18" x14ac:dyDescent="0.3">
      <c r="B35" s="122"/>
      <c r="C35" s="64" t="s">
        <v>81</v>
      </c>
      <c r="D35" s="144"/>
      <c r="E35" s="11">
        <v>15900</v>
      </c>
      <c r="F35" s="11">
        <v>15900</v>
      </c>
      <c r="G35" s="11">
        <v>15890</v>
      </c>
      <c r="H35" s="11">
        <v>15900</v>
      </c>
      <c r="I35" s="11">
        <v>15900</v>
      </c>
      <c r="J35" s="11"/>
      <c r="K35" s="11"/>
      <c r="L35" s="11"/>
      <c r="M35" s="11"/>
      <c r="N35" s="11"/>
      <c r="O35" s="11"/>
      <c r="P35" s="11"/>
      <c r="Q35" s="21">
        <f t="shared" si="5"/>
        <v>79490</v>
      </c>
      <c r="R35" s="145"/>
    </row>
    <row r="36" spans="2:18" x14ac:dyDescent="0.3">
      <c r="B36" s="122"/>
      <c r="C36" s="64" t="s">
        <v>42</v>
      </c>
      <c r="D36" s="14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1">
        <f t="shared" si="5"/>
        <v>0</v>
      </c>
      <c r="R36" s="145"/>
    </row>
    <row r="37" spans="2:18" x14ac:dyDescent="0.3">
      <c r="B37" s="122"/>
      <c r="C37" s="64" t="s">
        <v>16</v>
      </c>
      <c r="D37" s="144"/>
      <c r="E37" s="11"/>
      <c r="F37" s="11">
        <v>3520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1">
        <f t="shared" si="5"/>
        <v>3520</v>
      </c>
      <c r="R37" s="145"/>
    </row>
    <row r="38" spans="2:18" x14ac:dyDescent="0.3">
      <c r="B38" s="122"/>
      <c r="C38" s="64" t="s">
        <v>9</v>
      </c>
      <c r="D38" s="144"/>
      <c r="E38" s="11"/>
      <c r="F38" s="11">
        <v>10000</v>
      </c>
      <c r="G38" s="11">
        <v>500</v>
      </c>
      <c r="H38" s="11">
        <v>1000</v>
      </c>
      <c r="I38" s="11">
        <v>500</v>
      </c>
      <c r="J38" s="11"/>
      <c r="K38" s="11"/>
      <c r="L38" s="11"/>
      <c r="M38" s="11"/>
      <c r="N38" s="11"/>
      <c r="O38" s="11"/>
      <c r="P38" s="11"/>
      <c r="Q38" s="21">
        <f t="shared" si="5"/>
        <v>12000</v>
      </c>
      <c r="R38" s="145"/>
    </row>
    <row r="39" spans="2:18" x14ac:dyDescent="0.3">
      <c r="B39" s="143"/>
      <c r="C39" s="32" t="s">
        <v>6</v>
      </c>
      <c r="D39" s="77">
        <f>SUM(D28:D38)</f>
        <v>37680000</v>
      </c>
      <c r="E39" s="77">
        <f>SUM(E28:E38)</f>
        <v>2934589</v>
      </c>
      <c r="F39" s="77">
        <f>SUM(F28:F38)</f>
        <v>2774855</v>
      </c>
      <c r="G39" s="77">
        <f>SUM(G28:G38)</f>
        <v>2972919</v>
      </c>
      <c r="H39" s="77">
        <f>SUM(H28:H38)</f>
        <v>2773888</v>
      </c>
      <c r="I39" s="77">
        <f>SUM(I28:I38)</f>
        <v>2870505</v>
      </c>
      <c r="J39" s="77"/>
      <c r="K39" s="77"/>
      <c r="L39" s="77"/>
      <c r="M39" s="77"/>
      <c r="N39" s="77"/>
      <c r="O39" s="77"/>
      <c r="P39" s="77"/>
      <c r="Q39" s="33">
        <f t="shared" si="5"/>
        <v>14326756</v>
      </c>
      <c r="R39" s="25">
        <f>Q39/D39</f>
        <v>0.38022176220806791</v>
      </c>
    </row>
    <row r="40" spans="2:18" x14ac:dyDescent="0.3">
      <c r="B40" s="136" t="s">
        <v>79</v>
      </c>
      <c r="C40" s="137"/>
      <c r="D40" s="13">
        <v>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1">
        <f t="shared" si="5"/>
        <v>0</v>
      </c>
      <c r="R40" s="34"/>
    </row>
    <row r="41" spans="2:18" x14ac:dyDescent="0.3">
      <c r="B41" s="136" t="s">
        <v>61</v>
      </c>
      <c r="C41" s="137"/>
      <c r="D41" s="13">
        <v>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1">
        <f t="shared" si="5"/>
        <v>0</v>
      </c>
      <c r="R41" s="34"/>
    </row>
    <row r="42" spans="2:18" x14ac:dyDescent="0.3">
      <c r="B42" s="136" t="s">
        <v>62</v>
      </c>
      <c r="C42" s="3" t="s">
        <v>35</v>
      </c>
      <c r="D42" s="13">
        <v>3000000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1">
        <f t="shared" si="5"/>
        <v>0</v>
      </c>
      <c r="R42" s="34">
        <f t="shared" ref="R42:R46" si="6">Q42/D42</f>
        <v>0</v>
      </c>
    </row>
    <row r="43" spans="2:18" x14ac:dyDescent="0.3">
      <c r="B43" s="136"/>
      <c r="C43" s="3" t="s">
        <v>31</v>
      </c>
      <c r="D43" s="13">
        <v>1000000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1">
        <f t="shared" si="5"/>
        <v>0</v>
      </c>
      <c r="R43" s="34">
        <f t="shared" si="6"/>
        <v>0</v>
      </c>
    </row>
    <row r="44" spans="2:18" x14ac:dyDescent="0.3">
      <c r="B44" s="136"/>
      <c r="C44" s="65" t="s">
        <v>73</v>
      </c>
      <c r="D44" s="66">
        <v>737753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1">
        <f t="shared" si="5"/>
        <v>0</v>
      </c>
      <c r="R44" s="34">
        <f t="shared" si="6"/>
        <v>0</v>
      </c>
    </row>
    <row r="45" spans="2:18" x14ac:dyDescent="0.3">
      <c r="B45" s="136"/>
      <c r="C45" s="67" t="s">
        <v>6</v>
      </c>
      <c r="D45" s="66">
        <f>D42+D43+D44</f>
        <v>4737753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21">
        <f t="shared" si="5"/>
        <v>0</v>
      </c>
      <c r="R45" s="34">
        <f t="shared" si="6"/>
        <v>0</v>
      </c>
    </row>
    <row r="46" spans="2:18" x14ac:dyDescent="0.3">
      <c r="B46" s="138" t="s">
        <v>95</v>
      </c>
      <c r="C46" s="139"/>
      <c r="D46" s="76">
        <f>D45+D39</f>
        <v>42417753</v>
      </c>
      <c r="E46" s="76">
        <f>E45+E39</f>
        <v>2934589</v>
      </c>
      <c r="F46" s="76">
        <f>F45+F39</f>
        <v>2774855</v>
      </c>
      <c r="G46" s="76">
        <f>G45+G39</f>
        <v>2972919</v>
      </c>
      <c r="H46" s="76">
        <f>H45+H39</f>
        <v>2773888</v>
      </c>
      <c r="I46" s="76">
        <f>I45+I39</f>
        <v>2870505</v>
      </c>
      <c r="J46" s="76"/>
      <c r="K46" s="76"/>
      <c r="L46" s="76"/>
      <c r="M46" s="76"/>
      <c r="N46" s="76"/>
      <c r="O46" s="76"/>
      <c r="P46" s="76"/>
      <c r="Q46" s="37">
        <f t="shared" si="5"/>
        <v>14326756</v>
      </c>
      <c r="R46" s="35">
        <f t="shared" si="6"/>
        <v>0.3377537702197474</v>
      </c>
    </row>
    <row r="48" spans="2:18" x14ac:dyDescent="0.3">
      <c r="G48" s="41"/>
    </row>
    <row r="49" spans="2:18" ht="17.25" x14ac:dyDescent="0.3">
      <c r="B49" s="140" t="s">
        <v>37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2"/>
      <c r="R49" s="45">
        <v>0.33</v>
      </c>
    </row>
    <row r="50" spans="2:18" x14ac:dyDescent="0.3">
      <c r="B50" s="128" t="s">
        <v>87</v>
      </c>
      <c r="C50" s="129"/>
      <c r="D50" s="17" t="s">
        <v>91</v>
      </c>
      <c r="E50" s="18" t="s">
        <v>85</v>
      </c>
      <c r="F50" s="18" t="s">
        <v>97</v>
      </c>
      <c r="G50" s="18" t="s">
        <v>103</v>
      </c>
      <c r="H50" s="18" t="s">
        <v>94</v>
      </c>
      <c r="I50" s="18" t="s">
        <v>98</v>
      </c>
      <c r="J50" s="18" t="s">
        <v>93</v>
      </c>
      <c r="K50" s="18" t="s">
        <v>89</v>
      </c>
      <c r="L50" s="18" t="s">
        <v>90</v>
      </c>
      <c r="M50" s="18" t="s">
        <v>102</v>
      </c>
      <c r="N50" s="18" t="s">
        <v>82</v>
      </c>
      <c r="O50" s="18" t="s">
        <v>88</v>
      </c>
      <c r="P50" s="18" t="s">
        <v>100</v>
      </c>
      <c r="Q50" s="29" t="s">
        <v>101</v>
      </c>
      <c r="R50" s="28" t="s">
        <v>72</v>
      </c>
    </row>
    <row r="51" spans="2:18" ht="18" customHeight="1" x14ac:dyDescent="0.3">
      <c r="B51" s="116" t="s">
        <v>22</v>
      </c>
      <c r="C51" s="88" t="s">
        <v>15</v>
      </c>
      <c r="D51" s="89">
        <v>2000000</v>
      </c>
      <c r="E51" s="90"/>
      <c r="F51" s="90">
        <v>521090</v>
      </c>
      <c r="G51" s="90">
        <v>1065800</v>
      </c>
      <c r="H51" s="90">
        <v>248100</v>
      </c>
      <c r="I51" s="9"/>
      <c r="J51" s="90"/>
      <c r="K51" s="9"/>
      <c r="L51" s="9"/>
      <c r="M51" s="9"/>
      <c r="N51" s="9"/>
      <c r="O51" s="90"/>
      <c r="P51" s="90"/>
      <c r="Q51" s="21">
        <f t="shared" ref="Q51:Q52" si="7">SUM(E51:P51)</f>
        <v>1834990</v>
      </c>
      <c r="R51" s="92">
        <f>Q51/D51</f>
        <v>0.91749499999999995</v>
      </c>
    </row>
    <row r="52" spans="2:18" ht="18" customHeight="1" x14ac:dyDescent="0.3">
      <c r="B52" s="113"/>
      <c r="C52" s="51" t="s">
        <v>33</v>
      </c>
      <c r="D52" s="96">
        <v>10000000</v>
      </c>
      <c r="E52" s="11">
        <v>676450</v>
      </c>
      <c r="F52" s="11">
        <v>724450</v>
      </c>
      <c r="G52" s="11">
        <v>1029550</v>
      </c>
      <c r="H52" s="11">
        <v>845750</v>
      </c>
      <c r="I52" s="91">
        <v>977040</v>
      </c>
      <c r="J52" s="11"/>
      <c r="K52" s="91"/>
      <c r="L52" s="91"/>
      <c r="M52" s="91"/>
      <c r="N52" s="91"/>
      <c r="O52" s="11"/>
      <c r="P52" s="11"/>
      <c r="Q52" s="21">
        <f t="shared" si="7"/>
        <v>4253240</v>
      </c>
      <c r="R52" s="92">
        <f>Q52/D52</f>
        <v>0.42532399999999998</v>
      </c>
    </row>
    <row r="53" spans="2:18" x14ac:dyDescent="0.3">
      <c r="B53" s="113"/>
      <c r="C53" s="56" t="s">
        <v>55</v>
      </c>
      <c r="D53" s="52">
        <v>2500000</v>
      </c>
      <c r="E53" s="11"/>
      <c r="F53" s="11"/>
      <c r="G53" s="11">
        <v>1157950</v>
      </c>
      <c r="H53" s="11">
        <v>876690</v>
      </c>
      <c r="I53" s="11"/>
      <c r="J53" s="11"/>
      <c r="K53" s="11"/>
      <c r="L53" s="11"/>
      <c r="M53" s="11"/>
      <c r="N53" s="11"/>
      <c r="O53" s="11"/>
      <c r="P53" s="11"/>
      <c r="Q53" s="21">
        <f>SUM(E53:P53)</f>
        <v>2034640</v>
      </c>
      <c r="R53" s="24">
        <f>Q53/D53</f>
        <v>0.81385600000000002</v>
      </c>
    </row>
    <row r="54" spans="2:18" x14ac:dyDescent="0.3">
      <c r="B54" s="113"/>
      <c r="C54" s="56" t="s">
        <v>30</v>
      </c>
      <c r="D54" s="52">
        <v>1200000</v>
      </c>
      <c r="E54" s="11"/>
      <c r="F54" s="11">
        <v>35800</v>
      </c>
      <c r="G54" s="11">
        <v>1290810</v>
      </c>
      <c r="H54" s="11"/>
      <c r="I54" s="11"/>
      <c r="J54" s="11"/>
      <c r="K54" s="11"/>
      <c r="L54" s="11"/>
      <c r="M54" s="11"/>
      <c r="N54" s="11"/>
      <c r="O54" s="11"/>
      <c r="P54" s="11"/>
      <c r="Q54" s="21">
        <f t="shared" ref="Q54:Q87" si="8">SUM(E54:P54)</f>
        <v>1326610</v>
      </c>
      <c r="R54" s="24">
        <f t="shared" ref="R54:R88" si="9">Q54/D54</f>
        <v>1.1055083333333333</v>
      </c>
    </row>
    <row r="55" spans="2:18" x14ac:dyDescent="0.3">
      <c r="B55" s="113"/>
      <c r="C55" s="56" t="s">
        <v>27</v>
      </c>
      <c r="D55" s="52">
        <v>2500000</v>
      </c>
      <c r="E55" s="11"/>
      <c r="F55" s="11"/>
      <c r="G55" s="11">
        <v>611900</v>
      </c>
      <c r="H55" s="11"/>
      <c r="I55" s="11"/>
      <c r="J55" s="11"/>
      <c r="K55" s="11"/>
      <c r="L55" s="11"/>
      <c r="M55" s="11"/>
      <c r="N55" s="11"/>
      <c r="O55" s="11"/>
      <c r="P55" s="11"/>
      <c r="Q55" s="21">
        <f t="shared" si="8"/>
        <v>611900</v>
      </c>
      <c r="R55" s="24">
        <f t="shared" si="9"/>
        <v>0.24476000000000001</v>
      </c>
    </row>
    <row r="56" spans="2:18" x14ac:dyDescent="0.3">
      <c r="B56" s="113"/>
      <c r="C56" s="57" t="s">
        <v>34</v>
      </c>
      <c r="D56" s="55">
        <v>2000000</v>
      </c>
      <c r="E56" s="20">
        <v>312700</v>
      </c>
      <c r="F56" s="11">
        <v>38800</v>
      </c>
      <c r="G56" s="20">
        <v>159320</v>
      </c>
      <c r="H56" s="20">
        <v>31200</v>
      </c>
      <c r="I56" s="20"/>
      <c r="J56" s="20"/>
      <c r="K56" s="20"/>
      <c r="L56" s="20"/>
      <c r="M56" s="20"/>
      <c r="N56" s="20"/>
      <c r="O56" s="20"/>
      <c r="P56" s="20"/>
      <c r="Q56" s="21">
        <f t="shared" si="8"/>
        <v>542020</v>
      </c>
      <c r="R56" s="24">
        <f t="shared" si="9"/>
        <v>0.27100999999999997</v>
      </c>
    </row>
    <row r="57" spans="2:18" x14ac:dyDescent="0.3">
      <c r="B57" s="117"/>
      <c r="C57" s="58" t="s">
        <v>8</v>
      </c>
      <c r="D57" s="59">
        <v>3000000</v>
      </c>
      <c r="E57" s="12">
        <v>27400</v>
      </c>
      <c r="F57" s="12"/>
      <c r="G57" s="12"/>
      <c r="H57" s="12">
        <v>330000</v>
      </c>
      <c r="I57" s="12">
        <v>114800</v>
      </c>
      <c r="J57" s="12"/>
      <c r="K57" s="12"/>
      <c r="L57" s="12"/>
      <c r="M57" s="12"/>
      <c r="N57" s="12"/>
      <c r="O57" s="12"/>
      <c r="P57" s="12"/>
      <c r="Q57" s="21">
        <f t="shared" si="8"/>
        <v>472200</v>
      </c>
      <c r="R57" s="24">
        <f t="shared" si="9"/>
        <v>0.15740000000000001</v>
      </c>
    </row>
    <row r="58" spans="2:18" x14ac:dyDescent="0.3">
      <c r="B58" s="130" t="s">
        <v>68</v>
      </c>
      <c r="C58" s="131"/>
      <c r="D58" s="73">
        <f>SUM(D51:D57)</f>
        <v>23200000</v>
      </c>
      <c r="E58" s="73">
        <f>SUM(E51:E57)</f>
        <v>1016550</v>
      </c>
      <c r="F58" s="73">
        <f>SUM(F51:F57)</f>
        <v>1320140</v>
      </c>
      <c r="G58" s="73">
        <f>SUM(G51:G57)</f>
        <v>5315330</v>
      </c>
      <c r="H58" s="73">
        <f>SUM(H51:H57)</f>
        <v>2331740</v>
      </c>
      <c r="I58" s="73">
        <f>SUM(I51:I57)</f>
        <v>1091840</v>
      </c>
      <c r="J58" s="73"/>
      <c r="K58" s="73"/>
      <c r="L58" s="73"/>
      <c r="M58" s="73"/>
      <c r="N58" s="73"/>
      <c r="O58" s="73"/>
      <c r="P58" s="73"/>
      <c r="Q58" s="33">
        <f t="shared" si="8"/>
        <v>11075600</v>
      </c>
      <c r="R58" s="25">
        <f t="shared" si="9"/>
        <v>0.47739655172413792</v>
      </c>
    </row>
    <row r="59" spans="2:18" x14ac:dyDescent="0.3">
      <c r="B59" s="132" t="s">
        <v>40</v>
      </c>
      <c r="C59" s="54" t="s">
        <v>28</v>
      </c>
      <c r="D59" s="60">
        <v>500000</v>
      </c>
      <c r="E59" s="19"/>
      <c r="F59" s="19"/>
      <c r="G59" s="19">
        <v>540000</v>
      </c>
      <c r="H59" s="19"/>
      <c r="I59" s="19"/>
      <c r="J59" s="19"/>
      <c r="K59" s="19"/>
      <c r="L59" s="19"/>
      <c r="M59" s="19"/>
      <c r="N59" s="19"/>
      <c r="O59" s="19"/>
      <c r="P59" s="19"/>
      <c r="Q59" s="21">
        <f t="shared" si="8"/>
        <v>540000</v>
      </c>
      <c r="R59" s="34">
        <f t="shared" si="9"/>
        <v>1.08</v>
      </c>
    </row>
    <row r="60" spans="2:18" x14ac:dyDescent="0.3">
      <c r="B60" s="122"/>
      <c r="C60" s="51" t="s">
        <v>38</v>
      </c>
      <c r="D60" s="52">
        <v>500000</v>
      </c>
      <c r="E60" s="11"/>
      <c r="F60" s="11"/>
      <c r="G60" s="11">
        <v>87100</v>
      </c>
      <c r="H60" s="11">
        <v>20000</v>
      </c>
      <c r="I60" s="11"/>
      <c r="J60" s="11"/>
      <c r="K60" s="11"/>
      <c r="L60" s="11"/>
      <c r="M60" s="11"/>
      <c r="N60" s="11"/>
      <c r="O60" s="11"/>
      <c r="P60" s="11"/>
      <c r="Q60" s="21">
        <f t="shared" si="8"/>
        <v>107100</v>
      </c>
      <c r="R60" s="34">
        <f t="shared" si="9"/>
        <v>0.2142</v>
      </c>
    </row>
    <row r="61" spans="2:18" x14ac:dyDescent="0.3">
      <c r="B61" s="133" t="s">
        <v>39</v>
      </c>
      <c r="C61" s="51" t="s">
        <v>20</v>
      </c>
      <c r="D61" s="52">
        <v>5000000</v>
      </c>
      <c r="E61" s="11">
        <v>238980</v>
      </c>
      <c r="F61" s="11">
        <v>343000</v>
      </c>
      <c r="G61" s="11">
        <v>154000</v>
      </c>
      <c r="H61" s="11">
        <v>117000</v>
      </c>
      <c r="I61" s="11"/>
      <c r="J61" s="11"/>
      <c r="K61" s="11"/>
      <c r="L61" s="11"/>
      <c r="M61" s="11"/>
      <c r="N61" s="11"/>
      <c r="O61" s="11"/>
      <c r="P61" s="11"/>
      <c r="Q61" s="21">
        <f t="shared" si="8"/>
        <v>852980</v>
      </c>
      <c r="R61" s="34">
        <f t="shared" si="9"/>
        <v>0.170596</v>
      </c>
    </row>
    <row r="62" spans="2:18" x14ac:dyDescent="0.3">
      <c r="B62" s="113"/>
      <c r="C62" s="84" t="s">
        <v>26</v>
      </c>
      <c r="D62" s="55">
        <v>12000000</v>
      </c>
      <c r="E62" s="20">
        <v>406000</v>
      </c>
      <c r="F62" s="20">
        <v>1928780</v>
      </c>
      <c r="G62" s="20">
        <v>630400</v>
      </c>
      <c r="H62" s="20">
        <v>637400</v>
      </c>
      <c r="I62" s="20">
        <v>1132660</v>
      </c>
      <c r="J62" s="20"/>
      <c r="K62" s="20"/>
      <c r="L62" s="20"/>
      <c r="M62" s="20"/>
      <c r="N62" s="20"/>
      <c r="O62" s="20"/>
      <c r="P62" s="20"/>
      <c r="Q62" s="21">
        <f t="shared" si="8"/>
        <v>4735240</v>
      </c>
      <c r="R62" s="34">
        <f t="shared" si="9"/>
        <v>0.39460333333333331</v>
      </c>
    </row>
    <row r="63" spans="2:18" x14ac:dyDescent="0.3">
      <c r="B63" s="113"/>
      <c r="C63" s="134" t="s">
        <v>71</v>
      </c>
      <c r="D63" s="124">
        <v>23000000</v>
      </c>
      <c r="E63" s="126">
        <v>2062360</v>
      </c>
      <c r="F63" s="120">
        <v>13688470</v>
      </c>
      <c r="G63" s="120"/>
      <c r="H63" s="120">
        <v>15816000</v>
      </c>
      <c r="I63" s="120">
        <v>10780000</v>
      </c>
      <c r="J63" s="120"/>
      <c r="K63" s="120"/>
      <c r="L63" s="120"/>
      <c r="M63" s="120"/>
      <c r="N63" s="120"/>
      <c r="O63" s="120"/>
      <c r="P63" s="120"/>
      <c r="Q63" s="21">
        <f t="shared" si="8"/>
        <v>42346830</v>
      </c>
      <c r="R63" s="34">
        <f t="shared" si="9"/>
        <v>1.8411665217391304</v>
      </c>
    </row>
    <row r="64" spans="2:18" ht="17.45" hidden="1" customHeight="1" x14ac:dyDescent="0.3">
      <c r="B64" s="123"/>
      <c r="C64" s="135"/>
      <c r="D64" s="125"/>
      <c r="E64" s="127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21">
        <f t="shared" si="8"/>
        <v>0</v>
      </c>
      <c r="R64" s="34" t="e">
        <f t="shared" si="9"/>
        <v>#DIV/0!</v>
      </c>
    </row>
    <row r="65" spans="2:18" x14ac:dyDescent="0.3">
      <c r="B65" s="122" t="s">
        <v>83</v>
      </c>
      <c r="C65" s="51" t="s">
        <v>46</v>
      </c>
      <c r="D65" s="52">
        <v>6500000</v>
      </c>
      <c r="E65" s="11">
        <v>447520</v>
      </c>
      <c r="F65" s="11">
        <v>1048520</v>
      </c>
      <c r="G65" s="11">
        <v>189510</v>
      </c>
      <c r="H65" s="11">
        <v>1066840</v>
      </c>
      <c r="I65" s="11">
        <v>50000</v>
      </c>
      <c r="J65" s="11"/>
      <c r="K65" s="11"/>
      <c r="L65" s="11"/>
      <c r="M65" s="11"/>
      <c r="N65" s="11"/>
      <c r="O65" s="11"/>
      <c r="P65" s="11"/>
      <c r="Q65" s="21">
        <f t="shared" si="8"/>
        <v>2802390</v>
      </c>
      <c r="R65" s="34">
        <f t="shared" si="9"/>
        <v>0.43113692307692308</v>
      </c>
    </row>
    <row r="66" spans="2:18" x14ac:dyDescent="0.3">
      <c r="B66" s="122"/>
      <c r="C66" s="51" t="s">
        <v>29</v>
      </c>
      <c r="D66" s="52">
        <v>1000000</v>
      </c>
      <c r="E66" s="11"/>
      <c r="F66" s="11">
        <v>150000</v>
      </c>
      <c r="G66" s="11"/>
      <c r="H66" s="11"/>
      <c r="I66" s="11">
        <v>1000000</v>
      </c>
      <c r="J66" s="11"/>
      <c r="K66" s="11"/>
      <c r="L66" s="11"/>
      <c r="M66" s="11"/>
      <c r="N66" s="11"/>
      <c r="O66" s="11"/>
      <c r="P66" s="11"/>
      <c r="Q66" s="21">
        <f t="shared" si="8"/>
        <v>1150000</v>
      </c>
      <c r="R66" s="34">
        <f t="shared" si="9"/>
        <v>1.1499999999999999</v>
      </c>
    </row>
    <row r="67" spans="2:18" x14ac:dyDescent="0.3">
      <c r="B67" s="113" t="s">
        <v>50</v>
      </c>
      <c r="C67" s="51" t="s">
        <v>47</v>
      </c>
      <c r="D67" s="52">
        <v>1500000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1">
        <f t="shared" si="8"/>
        <v>0</v>
      </c>
      <c r="R67" s="34">
        <f t="shared" si="9"/>
        <v>0</v>
      </c>
    </row>
    <row r="68" spans="2:18" x14ac:dyDescent="0.3">
      <c r="B68" s="113"/>
      <c r="C68" s="51" t="s">
        <v>13</v>
      </c>
      <c r="D68" s="52">
        <v>1500000</v>
      </c>
      <c r="E68" s="11"/>
      <c r="F68" s="11"/>
      <c r="G68" s="11">
        <v>340000</v>
      </c>
      <c r="H68" s="11"/>
      <c r="I68" s="11">
        <v>257400</v>
      </c>
      <c r="J68" s="11"/>
      <c r="K68" s="11"/>
      <c r="L68" s="11"/>
      <c r="M68" s="11"/>
      <c r="N68" s="11"/>
      <c r="O68" s="11"/>
      <c r="P68" s="11"/>
      <c r="Q68" s="21">
        <f t="shared" si="8"/>
        <v>597400</v>
      </c>
      <c r="R68" s="34">
        <f t="shared" si="9"/>
        <v>0.39826666666666666</v>
      </c>
    </row>
    <row r="69" spans="2:18" x14ac:dyDescent="0.3">
      <c r="B69" s="113"/>
      <c r="C69" s="51" t="s">
        <v>99</v>
      </c>
      <c r="D69" s="52">
        <v>1000000</v>
      </c>
      <c r="E69" s="11"/>
      <c r="F69" s="11"/>
      <c r="G69" s="11"/>
      <c r="H69" s="11"/>
      <c r="I69" s="11">
        <v>136500</v>
      </c>
      <c r="J69" s="11"/>
      <c r="K69" s="11"/>
      <c r="L69" s="11"/>
      <c r="M69" s="11"/>
      <c r="N69" s="11"/>
      <c r="O69" s="11"/>
      <c r="P69" s="11"/>
      <c r="Q69" s="21">
        <f>SUM(E69:P69)</f>
        <v>136500</v>
      </c>
      <c r="R69" s="34">
        <f>Q69/D69</f>
        <v>0.13650000000000001</v>
      </c>
    </row>
    <row r="70" spans="2:18" x14ac:dyDescent="0.3">
      <c r="B70" s="113"/>
      <c r="C70" s="51" t="s">
        <v>5</v>
      </c>
      <c r="D70" s="52">
        <v>1000000</v>
      </c>
      <c r="E70" s="11">
        <v>35700</v>
      </c>
      <c r="F70" s="11"/>
      <c r="G70" s="11">
        <v>285480</v>
      </c>
      <c r="H70" s="11">
        <v>192000</v>
      </c>
      <c r="I70" s="11"/>
      <c r="J70" s="11"/>
      <c r="K70" s="11"/>
      <c r="L70" s="11"/>
      <c r="M70" s="11"/>
      <c r="N70" s="11"/>
      <c r="O70" s="11"/>
      <c r="P70" s="11"/>
      <c r="Q70" s="21">
        <f t="shared" si="8"/>
        <v>513180</v>
      </c>
      <c r="R70" s="34">
        <f t="shared" si="9"/>
        <v>0.51317999999999997</v>
      </c>
    </row>
    <row r="71" spans="2:18" ht="0.6" customHeight="1" x14ac:dyDescent="0.3">
      <c r="B71" s="123"/>
      <c r="C71" s="51"/>
      <c r="D71" s="5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21">
        <f t="shared" si="8"/>
        <v>0</v>
      </c>
      <c r="R71" s="34" t="e">
        <f t="shared" si="9"/>
        <v>#DIV/0!</v>
      </c>
    </row>
    <row r="72" spans="2:18" x14ac:dyDescent="0.3">
      <c r="B72" s="111" t="s">
        <v>36</v>
      </c>
      <c r="C72" s="51" t="s">
        <v>24</v>
      </c>
      <c r="D72" s="52">
        <v>3000000</v>
      </c>
      <c r="E72" s="11">
        <v>65040</v>
      </c>
      <c r="F72" s="11">
        <v>439040</v>
      </c>
      <c r="G72" s="11"/>
      <c r="H72" s="11"/>
      <c r="I72" s="11">
        <v>252630</v>
      </c>
      <c r="J72" s="11"/>
      <c r="K72" s="11"/>
      <c r="L72" s="11"/>
      <c r="M72" s="11"/>
      <c r="N72" s="11"/>
      <c r="O72" s="11"/>
      <c r="P72" s="11"/>
      <c r="Q72" s="21">
        <f t="shared" si="8"/>
        <v>756710</v>
      </c>
      <c r="R72" s="34">
        <f t="shared" si="9"/>
        <v>0.25223666666666666</v>
      </c>
    </row>
    <row r="73" spans="2:18" x14ac:dyDescent="0.3">
      <c r="B73" s="112"/>
      <c r="C73" s="84" t="s">
        <v>25</v>
      </c>
      <c r="D73" s="55">
        <v>7000000</v>
      </c>
      <c r="E73" s="20">
        <v>37700</v>
      </c>
      <c r="F73" s="20">
        <v>556000</v>
      </c>
      <c r="G73" s="20">
        <v>263400</v>
      </c>
      <c r="H73" s="20">
        <v>1341750</v>
      </c>
      <c r="I73" s="20">
        <v>609150</v>
      </c>
      <c r="J73" s="20"/>
      <c r="K73" s="20"/>
      <c r="L73" s="20"/>
      <c r="M73" s="20"/>
      <c r="N73" s="20"/>
      <c r="O73" s="20"/>
      <c r="P73" s="20"/>
      <c r="Q73" s="21">
        <f t="shared" si="8"/>
        <v>2808000</v>
      </c>
      <c r="R73" s="34">
        <f t="shared" si="9"/>
        <v>0.40114285714285713</v>
      </c>
    </row>
    <row r="74" spans="2:18" ht="18" customHeight="1" x14ac:dyDescent="0.3">
      <c r="B74" s="113"/>
      <c r="C74" s="98" t="s">
        <v>21</v>
      </c>
      <c r="D74" s="99">
        <v>4900000</v>
      </c>
      <c r="E74" s="100">
        <v>150000</v>
      </c>
      <c r="F74" s="100">
        <v>150000</v>
      </c>
      <c r="G74" s="100">
        <v>361600</v>
      </c>
      <c r="H74" s="100">
        <v>150000</v>
      </c>
      <c r="I74" s="100">
        <v>396400</v>
      </c>
      <c r="J74" s="100"/>
      <c r="K74" s="100"/>
      <c r="L74" s="100"/>
      <c r="M74" s="100"/>
      <c r="N74" s="100"/>
      <c r="O74" s="100"/>
      <c r="P74" s="20"/>
      <c r="Q74" s="21">
        <f t="shared" si="8"/>
        <v>1208000</v>
      </c>
      <c r="R74" s="34">
        <f t="shared" si="9"/>
        <v>0.24653061224489795</v>
      </c>
    </row>
    <row r="75" spans="2:18" ht="20.25" customHeight="1" x14ac:dyDescent="0.3">
      <c r="B75" s="114" t="s">
        <v>49</v>
      </c>
      <c r="C75" s="115"/>
      <c r="D75" s="75">
        <f>SUM(D59:D74)</f>
        <v>68400000</v>
      </c>
      <c r="E75" s="75">
        <f>SUM(E59:E74)</f>
        <v>3443300</v>
      </c>
      <c r="F75" s="75">
        <f>SUM(F59:F74)</f>
        <v>18303810</v>
      </c>
      <c r="G75" s="75">
        <f>SUM(G59:G74)</f>
        <v>2851490</v>
      </c>
      <c r="H75" s="75">
        <f>SUM(H59:H74)</f>
        <v>19340990</v>
      </c>
      <c r="I75" s="75">
        <f>SUM(I59:I74)</f>
        <v>14614740</v>
      </c>
      <c r="J75" s="75"/>
      <c r="K75" s="75"/>
      <c r="L75" s="75"/>
      <c r="M75" s="75"/>
      <c r="N75" s="75"/>
      <c r="O75" s="75"/>
      <c r="P75" s="75"/>
      <c r="Q75" s="33">
        <f t="shared" si="8"/>
        <v>58554330</v>
      </c>
      <c r="R75" s="25">
        <f t="shared" si="9"/>
        <v>0.85605745614035089</v>
      </c>
    </row>
    <row r="76" spans="2:18" x14ac:dyDescent="0.3">
      <c r="B76" s="116" t="s">
        <v>44</v>
      </c>
      <c r="C76" s="54" t="s">
        <v>10</v>
      </c>
      <c r="D76" s="53">
        <v>2000000</v>
      </c>
      <c r="E76" s="9"/>
      <c r="F76" s="9"/>
      <c r="G76" s="9">
        <v>187800</v>
      </c>
      <c r="H76" s="9">
        <v>169900</v>
      </c>
      <c r="I76" s="9">
        <v>175900</v>
      </c>
      <c r="J76" s="9"/>
      <c r="K76" s="9"/>
      <c r="L76" s="9"/>
      <c r="M76" s="9"/>
      <c r="N76" s="9"/>
      <c r="O76" s="9"/>
      <c r="P76" s="9"/>
      <c r="Q76" s="21">
        <f t="shared" si="8"/>
        <v>533600</v>
      </c>
      <c r="R76" s="34">
        <f t="shared" si="9"/>
        <v>0.26679999999999998</v>
      </c>
    </row>
    <row r="77" spans="2:18" x14ac:dyDescent="0.3">
      <c r="B77" s="113"/>
      <c r="C77" s="51" t="s">
        <v>75</v>
      </c>
      <c r="D77" s="52">
        <v>1000000</v>
      </c>
      <c r="E77" s="11"/>
      <c r="F77" s="11"/>
      <c r="G77" s="11">
        <v>134000</v>
      </c>
      <c r="H77" s="11"/>
      <c r="I77" s="11">
        <v>68000</v>
      </c>
      <c r="J77" s="11"/>
      <c r="K77" s="11"/>
      <c r="L77" s="11"/>
      <c r="M77" s="11"/>
      <c r="N77" s="11"/>
      <c r="O77" s="11"/>
      <c r="P77" s="11"/>
      <c r="Q77" s="21">
        <f t="shared" si="8"/>
        <v>202000</v>
      </c>
      <c r="R77" s="34">
        <f t="shared" si="9"/>
        <v>0.20200000000000001</v>
      </c>
    </row>
    <row r="78" spans="2:18" x14ac:dyDescent="0.3">
      <c r="B78" s="113"/>
      <c r="C78" s="51" t="s">
        <v>69</v>
      </c>
      <c r="D78" s="52">
        <v>1000000</v>
      </c>
      <c r="E78" s="11"/>
      <c r="F78" s="11"/>
      <c r="G78" s="11"/>
      <c r="H78" s="11">
        <v>136000</v>
      </c>
      <c r="I78" s="11"/>
      <c r="J78" s="11"/>
      <c r="K78" s="11"/>
      <c r="L78" s="11"/>
      <c r="M78" s="11"/>
      <c r="N78" s="11"/>
      <c r="O78" s="11"/>
      <c r="P78" s="11"/>
      <c r="Q78" s="21">
        <f t="shared" si="8"/>
        <v>136000</v>
      </c>
      <c r="R78" s="34">
        <f t="shared" si="9"/>
        <v>0.13600000000000001</v>
      </c>
    </row>
    <row r="79" spans="2:18" x14ac:dyDescent="0.3">
      <c r="B79" s="113"/>
      <c r="C79" s="51" t="s">
        <v>96</v>
      </c>
      <c r="D79" s="52">
        <v>1000000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1">
        <f t="shared" si="8"/>
        <v>0</v>
      </c>
      <c r="R79" s="34">
        <f t="shared" si="9"/>
        <v>0</v>
      </c>
    </row>
    <row r="80" spans="2:18" x14ac:dyDescent="0.3">
      <c r="B80" s="113"/>
      <c r="C80" s="51" t="s">
        <v>56</v>
      </c>
      <c r="D80" s="52">
        <v>1000000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1">
        <f t="shared" si="8"/>
        <v>0</v>
      </c>
      <c r="R80" s="34">
        <f t="shared" si="9"/>
        <v>0</v>
      </c>
    </row>
    <row r="81" spans="2:18" ht="17.25" customHeight="1" x14ac:dyDescent="0.3">
      <c r="B81" s="117"/>
      <c r="C81" s="79" t="s">
        <v>11</v>
      </c>
      <c r="D81" s="55">
        <v>1000000</v>
      </c>
      <c r="E81" s="20"/>
      <c r="F81" s="20"/>
      <c r="G81" s="20">
        <v>48000</v>
      </c>
      <c r="H81" s="20">
        <v>70000</v>
      </c>
      <c r="I81" s="20"/>
      <c r="J81" s="20"/>
      <c r="K81" s="20"/>
      <c r="L81" s="20"/>
      <c r="M81" s="20"/>
      <c r="N81" s="20"/>
      <c r="O81" s="20"/>
      <c r="P81" s="20"/>
      <c r="Q81" s="21">
        <f t="shared" si="8"/>
        <v>118000</v>
      </c>
      <c r="R81" s="34">
        <f t="shared" si="9"/>
        <v>0.11799999999999999</v>
      </c>
    </row>
    <row r="82" spans="2:18" ht="19.5" customHeight="1" x14ac:dyDescent="0.3">
      <c r="B82" s="101" t="s">
        <v>70</v>
      </c>
      <c r="C82" s="102"/>
      <c r="D82" s="75">
        <f>SUM(D76:D81)</f>
        <v>7000000</v>
      </c>
      <c r="E82" s="75">
        <v>0</v>
      </c>
      <c r="F82" s="75">
        <v>0</v>
      </c>
      <c r="G82" s="75">
        <f>SUM(G76:G81)</f>
        <v>369800</v>
      </c>
      <c r="H82" s="75">
        <f>SUM(H76:H81)</f>
        <v>375900</v>
      </c>
      <c r="I82" s="75">
        <f>SUM(I76:I81)</f>
        <v>243900</v>
      </c>
      <c r="J82" s="75"/>
      <c r="K82" s="75"/>
      <c r="L82" s="75"/>
      <c r="M82" s="75"/>
      <c r="N82" s="75"/>
      <c r="O82" s="75"/>
      <c r="P82" s="75"/>
      <c r="Q82" s="33">
        <f t="shared" si="8"/>
        <v>989600</v>
      </c>
      <c r="R82" s="25">
        <f t="shared" si="9"/>
        <v>0.14137142857142856</v>
      </c>
    </row>
    <row r="83" spans="2:18" ht="19.5" customHeight="1" x14ac:dyDescent="0.3">
      <c r="B83" s="118" t="s">
        <v>64</v>
      </c>
      <c r="C83" s="94" t="s">
        <v>66</v>
      </c>
      <c r="D83" s="53">
        <v>20000000</v>
      </c>
      <c r="E83" s="9">
        <v>1530206</v>
      </c>
      <c r="F83" s="9">
        <v>1530000</v>
      </c>
      <c r="G83" s="9">
        <v>1430000</v>
      </c>
      <c r="H83" s="9">
        <v>1480000</v>
      </c>
      <c r="I83" s="9">
        <v>4580000</v>
      </c>
      <c r="J83" s="9"/>
      <c r="K83" s="9"/>
      <c r="L83" s="9"/>
      <c r="M83" s="9"/>
      <c r="N83" s="9"/>
      <c r="O83" s="9"/>
      <c r="P83" s="9"/>
      <c r="Q83" s="21">
        <f t="shared" si="8"/>
        <v>10550206</v>
      </c>
      <c r="R83" s="34">
        <f t="shared" si="9"/>
        <v>0.52751029999999999</v>
      </c>
    </row>
    <row r="84" spans="2:18" ht="18" customHeight="1" x14ac:dyDescent="0.3">
      <c r="B84" s="119"/>
      <c r="C84" s="93" t="s">
        <v>57</v>
      </c>
      <c r="D84" s="53">
        <v>30000000</v>
      </c>
      <c r="E84" s="8">
        <v>1150500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21">
        <f t="shared" si="8"/>
        <v>1150500</v>
      </c>
      <c r="R84" s="34">
        <f t="shared" si="9"/>
        <v>3.8350000000000002E-2</v>
      </c>
    </row>
    <row r="85" spans="2:18" ht="18" customHeight="1" x14ac:dyDescent="0.3">
      <c r="B85" s="101" t="s">
        <v>58</v>
      </c>
      <c r="C85" s="102"/>
      <c r="D85" s="71">
        <f>SUM(D83+D84)</f>
        <v>50000000</v>
      </c>
      <c r="E85" s="71">
        <f>SUM(E83+E84)</f>
        <v>2680706</v>
      </c>
      <c r="F85" s="71">
        <f>SUM(F83+F84)</f>
        <v>1530000</v>
      </c>
      <c r="G85" s="71">
        <f>SUM(G83+G84)</f>
        <v>1430000</v>
      </c>
      <c r="H85" s="71">
        <f>SUM(H83+H84)</f>
        <v>1480000</v>
      </c>
      <c r="I85" s="71">
        <f>SUM(I83+I84)</f>
        <v>4580000</v>
      </c>
      <c r="J85" s="71"/>
      <c r="K85" s="71"/>
      <c r="L85" s="71"/>
      <c r="M85" s="71"/>
      <c r="N85" s="71"/>
      <c r="O85" s="71"/>
      <c r="P85" s="71"/>
      <c r="Q85" s="33">
        <f t="shared" si="8"/>
        <v>11700706</v>
      </c>
      <c r="R85" s="25">
        <f t="shared" si="9"/>
        <v>0.23401411999999999</v>
      </c>
    </row>
    <row r="86" spans="2:18" ht="19.5" customHeight="1" x14ac:dyDescent="0.3">
      <c r="B86" s="103" t="s">
        <v>84</v>
      </c>
      <c r="C86" s="104"/>
      <c r="D86" s="66">
        <f>D58+D75+D82+D85</f>
        <v>148600000</v>
      </c>
      <c r="E86" s="66">
        <f>E58+E75+E82+E85</f>
        <v>7140556</v>
      </c>
      <c r="F86" s="66">
        <f>F58+F75+F82+F85</f>
        <v>21153950</v>
      </c>
      <c r="G86" s="66">
        <f>G58+G75+G82+G85</f>
        <v>9966620</v>
      </c>
      <c r="H86" s="66">
        <f>H58+H75+H82+H85</f>
        <v>23528630</v>
      </c>
      <c r="I86" s="66">
        <f>I58+I75+I82+I85</f>
        <v>20530480</v>
      </c>
      <c r="J86" s="66"/>
      <c r="K86" s="66"/>
      <c r="L86" s="66"/>
      <c r="M86" s="66"/>
      <c r="N86" s="66"/>
      <c r="O86" s="66"/>
      <c r="P86" s="66"/>
      <c r="Q86" s="21">
        <f t="shared" si="8"/>
        <v>82320236</v>
      </c>
      <c r="R86" s="34">
        <f t="shared" si="9"/>
        <v>0.55397197846567969</v>
      </c>
    </row>
    <row r="87" spans="2:18" ht="18" customHeight="1" x14ac:dyDescent="0.3">
      <c r="B87" s="105" t="s">
        <v>43</v>
      </c>
      <c r="C87" s="106"/>
      <c r="D87" s="72">
        <f>D86+D46</f>
        <v>191017753</v>
      </c>
      <c r="E87" s="72">
        <f>E86+E46</f>
        <v>10075145</v>
      </c>
      <c r="F87" s="72">
        <f>F86+F46</f>
        <v>23928805</v>
      </c>
      <c r="G87" s="72">
        <f>G86+G46</f>
        <v>12939539</v>
      </c>
      <c r="H87" s="72">
        <f>H86+H46</f>
        <v>26302518</v>
      </c>
      <c r="I87" s="72">
        <f>I86+I46</f>
        <v>23400985</v>
      </c>
      <c r="J87" s="72"/>
      <c r="K87" s="72"/>
      <c r="L87" s="72"/>
      <c r="M87" s="72"/>
      <c r="N87" s="72"/>
      <c r="O87" s="72"/>
      <c r="P87" s="72"/>
      <c r="Q87" s="21">
        <f t="shared" si="8"/>
        <v>96646992</v>
      </c>
      <c r="R87" s="34">
        <f t="shared" si="9"/>
        <v>0.50595816609778677</v>
      </c>
    </row>
    <row r="88" spans="2:18" ht="21" customHeight="1" x14ac:dyDescent="0.3">
      <c r="B88" s="107" t="s">
        <v>7</v>
      </c>
      <c r="C88" s="108"/>
      <c r="D88" s="73">
        <f>D87+D47</f>
        <v>191017753</v>
      </c>
      <c r="E88" s="73">
        <f>E87</f>
        <v>10075145</v>
      </c>
      <c r="F88" s="73">
        <f>E88+F87</f>
        <v>34003950</v>
      </c>
      <c r="G88" s="73">
        <f>F88+G87</f>
        <v>46943489</v>
      </c>
      <c r="H88" s="73">
        <f>G88+H87</f>
        <v>73246007</v>
      </c>
      <c r="I88" s="73">
        <f>H88+I87</f>
        <v>96646992</v>
      </c>
      <c r="J88" s="73"/>
      <c r="K88" s="73"/>
      <c r="L88" s="73"/>
      <c r="M88" s="73"/>
      <c r="N88" s="73"/>
      <c r="O88" s="73"/>
      <c r="P88" s="73"/>
      <c r="Q88" s="33">
        <f>Q87</f>
        <v>96646992</v>
      </c>
      <c r="R88" s="25">
        <f t="shared" si="9"/>
        <v>0.50595816609778677</v>
      </c>
    </row>
    <row r="89" spans="2:18" ht="18.75" customHeight="1" x14ac:dyDescent="0.3">
      <c r="B89" s="109" t="s">
        <v>4</v>
      </c>
      <c r="C89" s="110"/>
      <c r="D89" s="74">
        <f>D23-D88</f>
        <v>0</v>
      </c>
      <c r="E89" s="74">
        <f>E23-E88</f>
        <v>29800548</v>
      </c>
      <c r="F89" s="74">
        <f>F23-F88</f>
        <v>12398293</v>
      </c>
      <c r="G89" s="74">
        <f>G23-G88</f>
        <v>13856899</v>
      </c>
      <c r="H89" s="74">
        <f>H23-H88</f>
        <v>22689521</v>
      </c>
      <c r="I89" s="74">
        <f>I23-I88</f>
        <v>14931796</v>
      </c>
      <c r="J89" s="74"/>
      <c r="K89" s="74"/>
      <c r="L89" s="74"/>
      <c r="M89" s="74"/>
      <c r="N89" s="74"/>
      <c r="O89" s="74"/>
      <c r="P89" s="74"/>
      <c r="Q89" s="85">
        <f>Q23-Q88</f>
        <v>14931796</v>
      </c>
      <c r="R89" s="86"/>
    </row>
    <row r="90" spans="2:18" x14ac:dyDescent="0.3">
      <c r="C90" s="2"/>
    </row>
    <row r="91" spans="2:18" x14ac:dyDescent="0.3">
      <c r="C91" s="2"/>
    </row>
    <row r="92" spans="2:18" x14ac:dyDescent="0.3">
      <c r="C92" s="2"/>
    </row>
    <row r="93" spans="2:18" x14ac:dyDescent="0.3">
      <c r="C93" s="2"/>
    </row>
    <row r="94" spans="2:18" x14ac:dyDescent="0.3">
      <c r="C94" s="2"/>
    </row>
    <row r="95" spans="2:18" x14ac:dyDescent="0.3">
      <c r="C95" s="2"/>
    </row>
    <row r="96" spans="2:18" x14ac:dyDescent="0.3">
      <c r="C96" s="2"/>
    </row>
    <row r="97" spans="3:3" x14ac:dyDescent="0.3">
      <c r="C97" s="2"/>
    </row>
    <row r="98" spans="3:3" x14ac:dyDescent="0.3">
      <c r="C98" s="2"/>
    </row>
    <row r="99" spans="3:3" x14ac:dyDescent="0.3">
      <c r="C99" s="2"/>
    </row>
    <row r="100" spans="3:3" x14ac:dyDescent="0.3">
      <c r="C100" s="2"/>
    </row>
    <row r="101" spans="3:3" x14ac:dyDescent="0.3">
      <c r="C101" s="2"/>
    </row>
    <row r="102" spans="3:3" x14ac:dyDescent="0.3">
      <c r="C102" s="2"/>
    </row>
    <row r="103" spans="3:3" x14ac:dyDescent="0.3">
      <c r="C103" s="2"/>
    </row>
    <row r="104" spans="3:3" x14ac:dyDescent="0.3">
      <c r="C104" s="2"/>
    </row>
    <row r="105" spans="3:3" x14ac:dyDescent="0.3">
      <c r="C105" s="2"/>
    </row>
    <row r="106" spans="3:3" x14ac:dyDescent="0.3">
      <c r="C106" s="2"/>
    </row>
    <row r="107" spans="3:3" x14ac:dyDescent="0.3">
      <c r="C107" s="2"/>
    </row>
    <row r="108" spans="3:3" x14ac:dyDescent="0.3">
      <c r="C108" s="2"/>
    </row>
    <row r="109" spans="3:3" x14ac:dyDescent="0.3">
      <c r="C109" s="2"/>
    </row>
    <row r="110" spans="3:3" x14ac:dyDescent="0.3">
      <c r="C110" s="2"/>
    </row>
    <row r="111" spans="3:3" x14ac:dyDescent="0.3">
      <c r="C111" s="2"/>
    </row>
    <row r="112" spans="3:3" x14ac:dyDescent="0.3">
      <c r="C112" s="2"/>
    </row>
    <row r="113" spans="3:3" x14ac:dyDescent="0.3">
      <c r="C113" s="2"/>
    </row>
    <row r="114" spans="3:3" x14ac:dyDescent="0.3">
      <c r="C114" s="2"/>
    </row>
    <row r="115" spans="3:3" x14ac:dyDescent="0.3">
      <c r="C115" s="2"/>
    </row>
    <row r="116" spans="3:3" x14ac:dyDescent="0.3">
      <c r="C116" s="2"/>
    </row>
    <row r="117" spans="3:3" x14ac:dyDescent="0.3">
      <c r="C117" s="2"/>
    </row>
    <row r="118" spans="3:3" x14ac:dyDescent="0.3">
      <c r="C118" s="2"/>
    </row>
    <row r="119" spans="3:3" x14ac:dyDescent="0.3">
      <c r="C119" s="2"/>
    </row>
    <row r="120" spans="3:3" x14ac:dyDescent="0.3">
      <c r="C120" s="2"/>
    </row>
    <row r="121" spans="3:3" x14ac:dyDescent="0.3">
      <c r="C121" s="2"/>
    </row>
    <row r="122" spans="3:3" x14ac:dyDescent="0.3">
      <c r="C122" s="2"/>
    </row>
    <row r="123" spans="3:3" x14ac:dyDescent="0.3">
      <c r="C123" s="2"/>
    </row>
    <row r="124" spans="3:3" x14ac:dyDescent="0.3">
      <c r="C124" s="2"/>
    </row>
    <row r="125" spans="3:3" x14ac:dyDescent="0.3">
      <c r="C125" s="2"/>
    </row>
    <row r="126" spans="3:3" x14ac:dyDescent="0.3">
      <c r="C126" s="2"/>
    </row>
    <row r="127" spans="3:3" x14ac:dyDescent="0.3">
      <c r="C127" s="2"/>
    </row>
    <row r="128" spans="3:3" x14ac:dyDescent="0.3">
      <c r="C128" s="2"/>
    </row>
    <row r="129" spans="3:3" x14ac:dyDescent="0.3">
      <c r="C129" s="2"/>
    </row>
    <row r="130" spans="3:3" x14ac:dyDescent="0.3">
      <c r="C130" s="2"/>
    </row>
    <row r="131" spans="3:3" x14ac:dyDescent="0.3">
      <c r="C131" s="2"/>
    </row>
    <row r="132" spans="3:3" x14ac:dyDescent="0.3">
      <c r="C132" s="2"/>
    </row>
    <row r="133" spans="3:3" x14ac:dyDescent="0.3">
      <c r="C133" s="2"/>
    </row>
    <row r="134" spans="3:3" x14ac:dyDescent="0.3">
      <c r="C134" s="2"/>
    </row>
    <row r="135" spans="3:3" x14ac:dyDescent="0.3">
      <c r="C135" s="2"/>
    </row>
    <row r="136" spans="3:3" x14ac:dyDescent="0.3">
      <c r="C136" s="2"/>
    </row>
    <row r="137" spans="3:3" x14ac:dyDescent="0.3">
      <c r="C137" s="2"/>
    </row>
    <row r="138" spans="3:3" x14ac:dyDescent="0.3">
      <c r="C138" s="2"/>
    </row>
    <row r="139" spans="3:3" x14ac:dyDescent="0.3">
      <c r="C139" s="2"/>
    </row>
    <row r="140" spans="3:3" x14ac:dyDescent="0.3">
      <c r="C140" s="2"/>
    </row>
  </sheetData>
  <mergeCells count="67">
    <mergeCell ref="B1:Q1"/>
    <mergeCell ref="B2:C2"/>
    <mergeCell ref="B3:B10"/>
    <mergeCell ref="D5:D9"/>
    <mergeCell ref="R5:R9"/>
    <mergeCell ref="B11:B13"/>
    <mergeCell ref="R11:R13"/>
    <mergeCell ref="B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B16:B18"/>
    <mergeCell ref="R16:R18"/>
    <mergeCell ref="B19:B21"/>
    <mergeCell ref="B22:C22"/>
    <mergeCell ref="B23:C23"/>
    <mergeCell ref="B26:Q26"/>
    <mergeCell ref="B27:C27"/>
    <mergeCell ref="B28:B39"/>
    <mergeCell ref="D31:D38"/>
    <mergeCell ref="R31:R38"/>
    <mergeCell ref="B40:C40"/>
    <mergeCell ref="B41:C41"/>
    <mergeCell ref="B42:B45"/>
    <mergeCell ref="B46:C46"/>
    <mergeCell ref="B49:Q49"/>
    <mergeCell ref="B50:C50"/>
    <mergeCell ref="B51:B57"/>
    <mergeCell ref="B58:C58"/>
    <mergeCell ref="B59:B60"/>
    <mergeCell ref="B61:B64"/>
    <mergeCell ref="C63:C64"/>
    <mergeCell ref="N63:N64"/>
    <mergeCell ref="O63:O64"/>
    <mergeCell ref="P63:P64"/>
    <mergeCell ref="B65:B66"/>
    <mergeCell ref="B67:B71"/>
    <mergeCell ref="I63:I64"/>
    <mergeCell ref="J63:J64"/>
    <mergeCell ref="K63:K64"/>
    <mergeCell ref="L63:L64"/>
    <mergeCell ref="M63:M64"/>
    <mergeCell ref="D63:D64"/>
    <mergeCell ref="E63:E64"/>
    <mergeCell ref="F63:F64"/>
    <mergeCell ref="G63:G64"/>
    <mergeCell ref="H63:H64"/>
    <mergeCell ref="B72:B74"/>
    <mergeCell ref="B75:C75"/>
    <mergeCell ref="B76:B81"/>
    <mergeCell ref="B82:C82"/>
    <mergeCell ref="B83:B84"/>
    <mergeCell ref="B85:C85"/>
    <mergeCell ref="B86:C86"/>
    <mergeCell ref="B87:C87"/>
    <mergeCell ref="B88:C88"/>
    <mergeCell ref="B89:C89"/>
  </mergeCells>
  <phoneticPr fontId="8" type="noConversion"/>
  <printOptions horizontalCentered="1"/>
  <pageMargins left="0.25" right="0.25" top="0.75" bottom="0.75" header="0.30000001192092896" footer="0.30000001192092896"/>
  <pageSetup paperSize="9" scale="64" fitToHeight="0" orientation="landscape"/>
  <rowBreaks count="3" manualBreakCount="3">
    <brk id="24" max="1048575" man="1"/>
    <brk id="47" max="1048575" man="1"/>
    <brk id="58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zoomScaleNormal="100" zoomScaleSheetLayoutView="100" workbookViewId="0"/>
  </sheetViews>
  <sheetFormatPr defaultColWidth="9" defaultRowHeight="16.5" x14ac:dyDescent="0.3"/>
  <sheetData/>
  <phoneticPr fontId="8" type="noConversion"/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38</cp:revision>
  <cp:lastPrinted>2025-11-20T02:21:47Z</cp:lastPrinted>
  <dcterms:created xsi:type="dcterms:W3CDTF">2015-03-09T04:22:19Z</dcterms:created>
  <dcterms:modified xsi:type="dcterms:W3CDTF">2026-06-05T07:14:01Z</dcterms:modified>
  <cp:version>1300.0100.01</cp:version>
</cp:coreProperties>
</file>