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일지\"/>
    </mc:Choice>
  </mc:AlternateContent>
  <bookViews>
    <workbookView xWindow="0" yWindow="0" windowWidth="23040" windowHeight="9108"/>
  </bookViews>
  <sheets>
    <sheet name="1기" sheetId="1" r:id="rId1"/>
    <sheet name="Sheet1" sheetId="2" r:id="rId2"/>
  </sheets>
  <calcPr calcId="162913"/>
  <fileRecoveryPr autoRecover="0"/>
</workbook>
</file>

<file path=xl/calcChain.xml><?xml version="1.0" encoding="utf-8"?>
<calcChain xmlns="http://schemas.openxmlformats.org/spreadsheetml/2006/main">
  <c r="G21" i="1" l="1"/>
  <c r="O21" i="1"/>
  <c r="Q9" i="1"/>
  <c r="O9" i="1"/>
  <c r="G9" i="1"/>
  <c r="G20" i="1" l="1"/>
  <c r="O20" i="1"/>
  <c r="Q8" i="1"/>
  <c r="O8" i="1"/>
  <c r="G8" i="1"/>
  <c r="Q7" i="1"/>
  <c r="R7" i="1" s="1"/>
  <c r="R8" i="1" l="1"/>
  <c r="R9" i="1"/>
  <c r="G19" i="1"/>
  <c r="O19" i="1"/>
  <c r="O7" i="1"/>
  <c r="G7" i="1"/>
  <c r="G18" i="1" l="1"/>
  <c r="O18" i="1"/>
  <c r="Q6" i="1"/>
  <c r="R6" i="1" s="1"/>
  <c r="O6" i="1"/>
  <c r="G6" i="1"/>
  <c r="G17" i="1" l="1"/>
  <c r="O17" i="1"/>
  <c r="Q5" i="1"/>
  <c r="O5" i="1"/>
  <c r="G5" i="1"/>
  <c r="G16" i="1" l="1"/>
  <c r="O16" i="1"/>
  <c r="O4" i="1"/>
  <c r="G4" i="1"/>
  <c r="V26" i="1" l="1"/>
  <c r="V25" i="1" l="1"/>
  <c r="V24" i="1"/>
  <c r="Q22" i="1" l="1"/>
  <c r="Q21" i="1"/>
  <c r="Q20" i="1"/>
  <c r="Q19" i="1"/>
  <c r="Q18" i="1"/>
  <c r="Q16" i="1"/>
  <c r="Q17" i="1"/>
  <c r="F23" i="1" l="1"/>
  <c r="E23" i="1"/>
  <c r="D23" i="1"/>
  <c r="G23" i="1" l="1"/>
  <c r="N11" i="1" l="1"/>
  <c r="M11" i="1"/>
  <c r="L11" i="1"/>
  <c r="F11" i="1"/>
  <c r="E11" i="1"/>
  <c r="D11" i="1"/>
  <c r="O11" i="1" l="1"/>
  <c r="G11" i="1"/>
  <c r="N23" i="1" l="1"/>
  <c r="M23" i="1"/>
  <c r="L23" i="1"/>
  <c r="O23" i="1" l="1"/>
  <c r="Q4" i="1" l="1"/>
  <c r="R5" i="1" s="1"/>
  <c r="R4" i="1" l="1"/>
  <c r="R17" i="1" l="1"/>
  <c r="R19" i="1" l="1"/>
  <c r="R18" i="1" l="1"/>
  <c r="R20" i="1" l="1"/>
  <c r="R22" i="1" l="1"/>
  <c r="R21" i="1"/>
  <c r="R16" i="1"/>
  <c r="U14" i="1" l="1"/>
  <c r="V15" i="1"/>
  <c r="T16" i="1" s="1"/>
  <c r="S16" i="1"/>
  <c r="S17" i="1"/>
  <c r="S18" i="1"/>
  <c r="S19" i="1"/>
  <c r="S20" i="1"/>
  <c r="S21" i="1"/>
  <c r="S22" i="1"/>
  <c r="U16" i="1" l="1"/>
  <c r="V16" i="1" s="1"/>
  <c r="T17" i="1" s="1"/>
  <c r="U17" i="1" l="1"/>
  <c r="V17" i="1" s="1"/>
  <c r="T18" i="1" s="1"/>
  <c r="U18" i="1" l="1"/>
  <c r="V18" i="1" s="1"/>
  <c r="T19" i="1" s="1"/>
  <c r="U19" i="1" l="1"/>
  <c r="V19" i="1" s="1"/>
  <c r="T20" i="1" s="1"/>
  <c r="U20" i="1" l="1"/>
  <c r="V20" i="1" s="1"/>
  <c r="T21" i="1" s="1"/>
  <c r="U21" i="1" l="1"/>
  <c r="V21" i="1" s="1"/>
  <c r="T22" i="1" s="1"/>
  <c r="U22" i="1" l="1"/>
  <c r="V22" i="1" s="1"/>
</calcChain>
</file>

<file path=xl/sharedStrings.xml><?xml version="1.0" encoding="utf-8"?>
<sst xmlns="http://schemas.openxmlformats.org/spreadsheetml/2006/main" count="54" uniqueCount="21">
  <si>
    <t>주
령</t>
  </si>
  <si>
    <t>일
령</t>
  </si>
  <si>
    <t>월일</t>
  </si>
  <si>
    <t>수수</t>
  </si>
  <si>
    <t>사료급여량
/EM배양</t>
  </si>
  <si>
    <t>산란능력</t>
  </si>
  <si>
    <t>기타</t>
  </si>
  <si>
    <t>란수</t>
  </si>
  <si>
    <t>산란율</t>
  </si>
  <si>
    <t>주간합계 / 평균</t>
    <phoneticPr fontId="1" type="noConversion"/>
  </si>
  <si>
    <t>41기(부화한 날 2024년 12월 30일)</t>
    <phoneticPr fontId="1" type="noConversion"/>
  </si>
  <si>
    <t xml:space="preserve"> </t>
    <phoneticPr fontId="1" type="noConversion"/>
  </si>
  <si>
    <t>42기(부화한 날 2025년 04월 28일)</t>
    <phoneticPr fontId="1" type="noConversion"/>
  </si>
  <si>
    <t>43기(부화한 날 2025년 09월 01일)</t>
    <phoneticPr fontId="1" type="noConversion"/>
  </si>
  <si>
    <t xml:space="preserve"> </t>
    <phoneticPr fontId="1" type="noConversion"/>
  </si>
  <si>
    <t>44기(부화한 날 2025년 01월 25일)</t>
    <phoneticPr fontId="1" type="noConversion"/>
  </si>
  <si>
    <t>41기
76</t>
    <phoneticPr fontId="1" type="noConversion"/>
  </si>
  <si>
    <t>42기
59</t>
    <phoneticPr fontId="1" type="noConversion"/>
  </si>
  <si>
    <t>43기
41</t>
    <phoneticPr fontId="1" type="noConversion"/>
  </si>
  <si>
    <t>44기
23</t>
    <phoneticPr fontId="1" type="noConversion"/>
  </si>
  <si>
    <t>EM살포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</si>
</sst>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mm&quot;월&quot;\ dd&quot;일&quot;"/>
    <numFmt numFmtId="177" formatCode="0.000_ "/>
    <numFmt numFmtId="178" formatCode="0.0_ "/>
  </numFmts>
  <fonts count="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78" fontId="0" fillId="2" borderId="0" xfId="0" applyNumberFormat="1" applyFill="1">
      <alignment vertical="center"/>
    </xf>
    <xf numFmtId="178" fontId="0" fillId="3" borderId="0" xfId="0" applyNumberFormat="1" applyFill="1">
      <alignment vertical="center"/>
    </xf>
    <xf numFmtId="0" fontId="0" fillId="3" borderId="0" xfId="0" applyFill="1" applyAlignment="1">
      <alignment horizontal="center" vertical="center"/>
    </xf>
    <xf numFmtId="41" fontId="0" fillId="3" borderId="0" xfId="1" applyFont="1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177" fontId="0" fillId="3" borderId="0" xfId="0" applyNumberFormat="1" applyFill="1" applyBorder="1" applyAlignment="1">
      <alignment horizontal="center" vertical="center"/>
    </xf>
    <xf numFmtId="0" fontId="0" fillId="3" borderId="0" xfId="0" applyFill="1">
      <alignment vertical="center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77" fontId="0" fillId="3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0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3" borderId="0" xfId="0" applyFill="1" applyBorder="1">
      <alignment vertical="center"/>
    </xf>
    <xf numFmtId="0" fontId="0" fillId="4" borderId="0" xfId="0" applyFill="1" applyBorder="1">
      <alignment vertical="center"/>
    </xf>
    <xf numFmtId="0" fontId="0" fillId="4" borderId="0" xfId="0" applyFill="1">
      <alignment vertical="center"/>
    </xf>
    <xf numFmtId="41" fontId="0" fillId="4" borderId="0" xfId="1" applyFont="1" applyFill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3">
    <cellStyle name="쉼표 [0]" xfId="1" builtinId="6"/>
    <cellStyle name="쉼표 [0] 2" xfId="2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tabSelected="1" zoomScaleNormal="100" workbookViewId="0">
      <selection activeCell="F22" sqref="F22"/>
    </sheetView>
  </sheetViews>
  <sheetFormatPr defaultRowHeight="17.399999999999999"/>
  <cols>
    <col min="1" max="1" width="5.296875" customWidth="1"/>
    <col min="2" max="2" width="5.3984375" bestFit="1" customWidth="1"/>
    <col min="3" max="3" width="10.19921875" customWidth="1"/>
    <col min="4" max="4" width="4.796875" customWidth="1"/>
    <col min="5" max="5" width="5.796875" customWidth="1"/>
    <col min="6" max="6" width="5.5" customWidth="1"/>
    <col min="7" max="7" width="7.19921875" customWidth="1"/>
    <col min="8" max="8" width="9.19921875" customWidth="1"/>
    <col min="9" max="9" width="5" customWidth="1"/>
    <col min="10" max="10" width="5.19921875" customWidth="1"/>
    <col min="11" max="11" width="9.5" customWidth="1"/>
    <col min="12" max="12" width="6.09765625" customWidth="1"/>
    <col min="13" max="13" width="6.69921875" customWidth="1"/>
    <col min="14" max="14" width="6.09765625" customWidth="1"/>
    <col min="15" max="15" width="8" customWidth="1"/>
    <col min="16" max="16" width="9.296875" customWidth="1"/>
    <col min="17" max="17" width="8.09765625" customWidth="1"/>
    <col min="18" max="18" width="5.5" customWidth="1"/>
    <col min="19" max="19" width="5.796875" customWidth="1"/>
    <col min="20" max="20" width="9.09765625" customWidth="1"/>
    <col min="21" max="21" width="6.19921875" customWidth="1"/>
    <col min="22" max="22" width="10.59765625" customWidth="1"/>
  </cols>
  <sheetData>
    <row r="1" spans="1:27" ht="36.75" customHeight="1">
      <c r="A1" s="45" t="s">
        <v>10</v>
      </c>
      <c r="B1" s="46"/>
      <c r="C1" s="46"/>
      <c r="D1" s="46"/>
      <c r="E1" s="46"/>
      <c r="F1" s="46"/>
      <c r="G1" s="46"/>
      <c r="H1" s="47"/>
      <c r="I1" s="34" t="s">
        <v>12</v>
      </c>
      <c r="J1" s="35"/>
      <c r="K1" s="35"/>
      <c r="L1" s="35"/>
      <c r="M1" s="35"/>
      <c r="N1" s="35"/>
      <c r="O1" s="35"/>
      <c r="P1" s="36"/>
    </row>
    <row r="2" spans="1:27" ht="16.5" customHeight="1">
      <c r="A2" s="43" t="s">
        <v>0</v>
      </c>
      <c r="B2" s="30" t="s">
        <v>1</v>
      </c>
      <c r="C2" s="28" t="s">
        <v>2</v>
      </c>
      <c r="D2" s="28" t="s">
        <v>3</v>
      </c>
      <c r="E2" s="30" t="s">
        <v>4</v>
      </c>
      <c r="F2" s="32" t="s">
        <v>5</v>
      </c>
      <c r="G2" s="33"/>
      <c r="H2" s="28" t="s">
        <v>6</v>
      </c>
      <c r="I2" s="30" t="s">
        <v>0</v>
      </c>
      <c r="J2" s="30" t="s">
        <v>1</v>
      </c>
      <c r="K2" s="28" t="s">
        <v>2</v>
      </c>
      <c r="L2" s="28" t="s">
        <v>3</v>
      </c>
      <c r="M2" s="30" t="s">
        <v>4</v>
      </c>
      <c r="N2" s="32" t="s">
        <v>5</v>
      </c>
      <c r="O2" s="33"/>
      <c r="P2" s="28" t="s">
        <v>6</v>
      </c>
      <c r="Q2" s="1"/>
    </row>
    <row r="3" spans="1:27">
      <c r="A3" s="44"/>
      <c r="B3" s="31"/>
      <c r="C3" s="29"/>
      <c r="D3" s="29"/>
      <c r="E3" s="31"/>
      <c r="F3" s="13" t="s">
        <v>7</v>
      </c>
      <c r="G3" s="13" t="s">
        <v>8</v>
      </c>
      <c r="H3" s="29"/>
      <c r="I3" s="31"/>
      <c r="J3" s="31"/>
      <c r="K3" s="29"/>
      <c r="L3" s="29"/>
      <c r="M3" s="31"/>
      <c r="N3" s="13" t="s">
        <v>7</v>
      </c>
      <c r="O3" s="13" t="s">
        <v>8</v>
      </c>
      <c r="P3" s="29"/>
      <c r="Q3" s="1">
        <v>615</v>
      </c>
      <c r="U3" t="s">
        <v>11</v>
      </c>
    </row>
    <row r="4" spans="1:27" ht="16.5" customHeight="1">
      <c r="A4" s="40" t="s">
        <v>16</v>
      </c>
      <c r="B4" s="9">
        <v>525</v>
      </c>
      <c r="C4" s="19">
        <v>46181</v>
      </c>
      <c r="D4" s="14">
        <v>129</v>
      </c>
      <c r="E4" s="15">
        <v>18</v>
      </c>
      <c r="F4" s="9">
        <v>90</v>
      </c>
      <c r="G4" s="16">
        <f t="shared" ref="G4" si="0">AVERAGE(F4/D4)</f>
        <v>0.69767441860465118</v>
      </c>
      <c r="H4" s="9"/>
      <c r="I4" s="40" t="s">
        <v>17</v>
      </c>
      <c r="J4" s="9">
        <v>406</v>
      </c>
      <c r="K4" s="19">
        <v>46181</v>
      </c>
      <c r="L4" s="14">
        <v>225</v>
      </c>
      <c r="M4" s="15">
        <v>30</v>
      </c>
      <c r="N4" s="9">
        <v>199</v>
      </c>
      <c r="O4" s="16">
        <f t="shared" ref="O4" si="1">AVERAGE(N4/L4)</f>
        <v>0.88444444444444448</v>
      </c>
      <c r="P4" s="9"/>
      <c r="Q4" s="12">
        <f t="shared" ref="Q4" si="2">SUM(F4+N4+F16+N16)</f>
        <v>626</v>
      </c>
      <c r="R4" s="12">
        <f t="shared" ref="R4" si="3">SUM(Q4-Q3)</f>
        <v>11</v>
      </c>
    </row>
    <row r="5" spans="1:27">
      <c r="A5" s="41"/>
      <c r="B5" s="14">
        <v>526</v>
      </c>
      <c r="C5" s="19">
        <v>46182</v>
      </c>
      <c r="D5" s="14">
        <v>129</v>
      </c>
      <c r="E5" s="15">
        <v>18</v>
      </c>
      <c r="F5" s="9">
        <v>93</v>
      </c>
      <c r="G5" s="16">
        <f t="shared" ref="G5" si="4">AVERAGE(F5/D5)</f>
        <v>0.72093023255813948</v>
      </c>
      <c r="H5" s="9"/>
      <c r="I5" s="41"/>
      <c r="J5" s="14">
        <v>407</v>
      </c>
      <c r="K5" s="19">
        <v>46182</v>
      </c>
      <c r="L5" s="14">
        <v>225</v>
      </c>
      <c r="M5" s="15">
        <v>30</v>
      </c>
      <c r="N5" s="9">
        <v>186</v>
      </c>
      <c r="O5" s="16">
        <f t="shared" ref="O5" si="5">AVERAGE(N5/L5)</f>
        <v>0.82666666666666666</v>
      </c>
      <c r="P5" s="9"/>
      <c r="Q5" s="12">
        <f t="shared" ref="Q5" si="6">SUM(F5+N5+F17+N17)</f>
        <v>607</v>
      </c>
      <c r="R5" s="12">
        <f t="shared" ref="R5" si="7">SUM(Q5-Q4)</f>
        <v>-19</v>
      </c>
    </row>
    <row r="6" spans="1:27">
      <c r="A6" s="41"/>
      <c r="B6" s="9">
        <v>527</v>
      </c>
      <c r="C6" s="19">
        <v>46183</v>
      </c>
      <c r="D6" s="14">
        <v>128</v>
      </c>
      <c r="E6" s="15">
        <v>18</v>
      </c>
      <c r="F6" s="9">
        <v>92</v>
      </c>
      <c r="G6" s="16">
        <f t="shared" ref="G6" si="8">AVERAGE(F6/D6)</f>
        <v>0.71875</v>
      </c>
      <c r="H6" s="9"/>
      <c r="I6" s="41"/>
      <c r="J6" s="9">
        <v>408</v>
      </c>
      <c r="K6" s="19">
        <v>46183</v>
      </c>
      <c r="L6" s="14">
        <v>225</v>
      </c>
      <c r="M6" s="15">
        <v>30</v>
      </c>
      <c r="N6" s="9">
        <v>197</v>
      </c>
      <c r="O6" s="16">
        <f t="shared" ref="O6" si="9">AVERAGE(N6/L6)</f>
        <v>0.87555555555555553</v>
      </c>
      <c r="P6" s="9"/>
      <c r="Q6" s="12">
        <f t="shared" ref="Q6" si="10">SUM(F6+N6+F18+N18)</f>
        <v>638</v>
      </c>
      <c r="R6" s="12">
        <f t="shared" ref="R6" si="11">SUM(Q6-Q5)</f>
        <v>31</v>
      </c>
    </row>
    <row r="7" spans="1:27">
      <c r="A7" s="41"/>
      <c r="B7" s="14">
        <v>528</v>
      </c>
      <c r="C7" s="19">
        <v>46184</v>
      </c>
      <c r="D7" s="14">
        <v>126</v>
      </c>
      <c r="E7" s="15">
        <v>18</v>
      </c>
      <c r="F7" s="9">
        <v>112</v>
      </c>
      <c r="G7" s="16">
        <f t="shared" ref="G7" si="12">AVERAGE(F7/D7)</f>
        <v>0.88888888888888884</v>
      </c>
      <c r="H7" s="9"/>
      <c r="I7" s="41"/>
      <c r="J7" s="14">
        <v>409</v>
      </c>
      <c r="K7" s="19">
        <v>46184</v>
      </c>
      <c r="L7" s="14">
        <v>225</v>
      </c>
      <c r="M7" s="15">
        <v>30</v>
      </c>
      <c r="N7" s="9">
        <v>183</v>
      </c>
      <c r="O7" s="16">
        <f t="shared" ref="O7" si="13">AVERAGE(N7/L7)</f>
        <v>0.81333333333333335</v>
      </c>
      <c r="P7" s="9"/>
      <c r="Q7" s="12">
        <f t="shared" ref="Q7" si="14">SUM(F7+N7+F19+N19)</f>
        <v>641</v>
      </c>
      <c r="R7" s="12">
        <f t="shared" ref="R7" si="15">SUM(Q7-Q6)</f>
        <v>3</v>
      </c>
    </row>
    <row r="8" spans="1:27">
      <c r="A8" s="41"/>
      <c r="B8" s="9">
        <v>529</v>
      </c>
      <c r="C8" s="19">
        <v>46185</v>
      </c>
      <c r="D8" s="14">
        <v>125</v>
      </c>
      <c r="E8" s="15">
        <v>18</v>
      </c>
      <c r="F8" s="9">
        <v>93</v>
      </c>
      <c r="G8" s="16">
        <f t="shared" ref="G8" si="16">AVERAGE(F8/D8)</f>
        <v>0.74399999999999999</v>
      </c>
      <c r="H8" s="9"/>
      <c r="I8" s="41"/>
      <c r="J8" s="9">
        <v>410</v>
      </c>
      <c r="K8" s="19">
        <v>46185</v>
      </c>
      <c r="L8" s="14">
        <v>225</v>
      </c>
      <c r="M8" s="15">
        <v>30</v>
      </c>
      <c r="N8" s="9">
        <v>191</v>
      </c>
      <c r="O8" s="16">
        <f t="shared" ref="O8" si="17">AVERAGE(N8/L8)</f>
        <v>0.84888888888888892</v>
      </c>
      <c r="P8" s="9"/>
      <c r="Q8" s="12">
        <f t="shared" ref="Q8" si="18">SUM(F8+N8+F20+N20)</f>
        <v>634</v>
      </c>
      <c r="R8" s="12">
        <f t="shared" ref="R8" si="19">SUM(Q8-Q7)</f>
        <v>-7</v>
      </c>
    </row>
    <row r="9" spans="1:27">
      <c r="A9" s="41"/>
      <c r="B9" s="23">
        <v>530</v>
      </c>
      <c r="C9" s="21">
        <v>46186</v>
      </c>
      <c r="D9" s="23">
        <v>124</v>
      </c>
      <c r="E9" s="17">
        <v>9</v>
      </c>
      <c r="F9" s="8">
        <v>89</v>
      </c>
      <c r="G9" s="18">
        <f t="shared" ref="G9" si="20">AVERAGE(F9/D9)</f>
        <v>0.717741935483871</v>
      </c>
      <c r="H9" s="8" t="s">
        <v>20</v>
      </c>
      <c r="I9" s="41"/>
      <c r="J9" s="23">
        <v>411</v>
      </c>
      <c r="K9" s="21">
        <v>46186</v>
      </c>
      <c r="L9" s="23">
        <v>225</v>
      </c>
      <c r="M9" s="17">
        <v>30</v>
      </c>
      <c r="N9" s="8">
        <v>191</v>
      </c>
      <c r="O9" s="18">
        <f t="shared" ref="O9" si="21">AVERAGE(N9/L9)</f>
        <v>0.84888888888888892</v>
      </c>
      <c r="P9" s="8" t="s">
        <v>20</v>
      </c>
      <c r="Q9" s="12">
        <f t="shared" ref="Q9" si="22">SUM(F9+N9+F21+N21)</f>
        <v>630</v>
      </c>
      <c r="R9" s="12">
        <f t="shared" ref="R9" si="23">SUM(Q9-Q8)</f>
        <v>-4</v>
      </c>
      <c r="T9" s="1"/>
    </row>
    <row r="10" spans="1:27" s="1" customFormat="1">
      <c r="A10" s="42"/>
      <c r="B10" s="9">
        <v>531</v>
      </c>
      <c r="C10" s="19">
        <v>46187</v>
      </c>
      <c r="D10" s="14"/>
      <c r="E10" s="15"/>
      <c r="F10" s="9"/>
      <c r="G10" s="16"/>
      <c r="H10" s="9"/>
      <c r="I10" s="42"/>
      <c r="J10" s="9">
        <v>412</v>
      </c>
      <c r="K10" s="19">
        <v>46187</v>
      </c>
      <c r="L10" s="14"/>
      <c r="M10" s="15"/>
      <c r="N10" s="9"/>
      <c r="O10" s="16"/>
      <c r="P10" s="9"/>
      <c r="Q10" s="12"/>
      <c r="R10" s="12"/>
      <c r="S10"/>
      <c r="T10"/>
    </row>
    <row r="11" spans="1:27">
      <c r="A11" s="37" t="s">
        <v>9</v>
      </c>
      <c r="B11" s="38"/>
      <c r="C11" s="39"/>
      <c r="D11" s="9">
        <f>SUM(D4:D10)</f>
        <v>761</v>
      </c>
      <c r="E11" s="9">
        <f>SUM(E4:E10)</f>
        <v>99</v>
      </c>
      <c r="F11" s="9">
        <f>SUM(F4:F10)</f>
        <v>569</v>
      </c>
      <c r="G11" s="20">
        <f>AVERAGE(F11/D11)</f>
        <v>0.74770039421813406</v>
      </c>
      <c r="H11" s="9"/>
      <c r="I11" s="37" t="s">
        <v>9</v>
      </c>
      <c r="J11" s="38"/>
      <c r="K11" s="39"/>
      <c r="L11" s="9">
        <f>SUM(L4:L10)</f>
        <v>1350</v>
      </c>
      <c r="M11" s="9">
        <f>SUM(M4:M10)</f>
        <v>180</v>
      </c>
      <c r="N11" s="9">
        <f>SUM(N4:N10)</f>
        <v>1147</v>
      </c>
      <c r="O11" s="20">
        <f>AVERAGE(N11/L11)</f>
        <v>0.84962962962962962</v>
      </c>
      <c r="P11" s="9"/>
      <c r="T11" t="s">
        <v>14</v>
      </c>
    </row>
    <row r="12" spans="1:27" s="1" customFormat="1">
      <c r="A12" s="10"/>
      <c r="B12" s="10"/>
      <c r="C12" s="10"/>
      <c r="D12" s="10"/>
      <c r="E12" s="10"/>
      <c r="F12" s="10"/>
      <c r="G12" s="11"/>
      <c r="H12" s="10"/>
      <c r="I12" s="12"/>
      <c r="J12" s="12"/>
      <c r="K12" s="12"/>
      <c r="L12" s="12"/>
      <c r="M12" s="12"/>
      <c r="N12" s="12"/>
      <c r="O12" s="12"/>
      <c r="P12" s="12"/>
    </row>
    <row r="13" spans="1:27" ht="36.75" customHeight="1">
      <c r="A13" s="34" t="s">
        <v>13</v>
      </c>
      <c r="B13" s="35"/>
      <c r="C13" s="35"/>
      <c r="D13" s="35"/>
      <c r="E13" s="35"/>
      <c r="F13" s="35"/>
      <c r="G13" s="35"/>
      <c r="H13" s="36"/>
      <c r="I13" s="34" t="s">
        <v>15</v>
      </c>
      <c r="J13" s="35"/>
      <c r="K13" s="35"/>
      <c r="L13" s="35"/>
      <c r="M13" s="35"/>
      <c r="N13" s="35"/>
      <c r="O13" s="35"/>
      <c r="P13" s="36"/>
    </row>
    <row r="14" spans="1:27" ht="16.5" customHeight="1">
      <c r="A14" s="30" t="s">
        <v>0</v>
      </c>
      <c r="B14" s="30" t="s">
        <v>1</v>
      </c>
      <c r="C14" s="28" t="s">
        <v>2</v>
      </c>
      <c r="D14" s="28" t="s">
        <v>3</v>
      </c>
      <c r="E14" s="30" t="s">
        <v>4</v>
      </c>
      <c r="F14" s="32" t="s">
        <v>5</v>
      </c>
      <c r="G14" s="33"/>
      <c r="H14" s="28" t="s">
        <v>6</v>
      </c>
      <c r="I14" s="30" t="s">
        <v>0</v>
      </c>
      <c r="J14" s="30" t="s">
        <v>1</v>
      </c>
      <c r="K14" s="28" t="s">
        <v>2</v>
      </c>
      <c r="L14" s="28" t="s">
        <v>3</v>
      </c>
      <c r="M14" s="30" t="s">
        <v>4</v>
      </c>
      <c r="N14" s="32" t="s">
        <v>5</v>
      </c>
      <c r="O14" s="33"/>
      <c r="P14" s="28" t="s">
        <v>6</v>
      </c>
      <c r="Q14" s="12"/>
      <c r="S14">
        <v>47.5</v>
      </c>
      <c r="T14" s="3"/>
      <c r="U14" s="2">
        <f>SUM(S14*25)</f>
        <v>1187.5</v>
      </c>
      <c r="V14" s="3"/>
      <c r="X14" s="12"/>
    </row>
    <row r="15" spans="1:27">
      <c r="A15" s="31"/>
      <c r="B15" s="31"/>
      <c r="C15" s="29"/>
      <c r="D15" s="29"/>
      <c r="E15" s="31"/>
      <c r="F15" s="13" t="s">
        <v>7</v>
      </c>
      <c r="G15" s="13" t="s">
        <v>8</v>
      </c>
      <c r="H15" s="29"/>
      <c r="I15" s="31"/>
      <c r="J15" s="31"/>
      <c r="K15" s="29"/>
      <c r="L15" s="29"/>
      <c r="M15" s="31"/>
      <c r="N15" s="13" t="s">
        <v>7</v>
      </c>
      <c r="O15" s="13" t="s">
        <v>8</v>
      </c>
      <c r="P15" s="29"/>
      <c r="Q15" s="12"/>
      <c r="T15" s="3"/>
      <c r="U15" s="2"/>
      <c r="V15" s="3">
        <f>SUM(S14)</f>
        <v>47.5</v>
      </c>
    </row>
    <row r="16" spans="1:27" ht="16.5" customHeight="1">
      <c r="A16" s="40" t="s">
        <v>18</v>
      </c>
      <c r="B16" s="9">
        <v>280</v>
      </c>
      <c r="C16" s="19">
        <v>46181</v>
      </c>
      <c r="D16" s="14">
        <v>225</v>
      </c>
      <c r="E16" s="15">
        <v>31.5</v>
      </c>
      <c r="F16" s="9">
        <v>202</v>
      </c>
      <c r="G16" s="16">
        <f t="shared" ref="G16" si="24">AVERAGE(F16/D16)</f>
        <v>0.89777777777777779</v>
      </c>
      <c r="H16" s="9"/>
      <c r="I16" s="40" t="s">
        <v>19</v>
      </c>
      <c r="J16" s="9">
        <v>154</v>
      </c>
      <c r="K16" s="19">
        <v>46181</v>
      </c>
      <c r="L16" s="14">
        <v>232</v>
      </c>
      <c r="M16" s="15">
        <v>30</v>
      </c>
      <c r="N16" s="9">
        <v>135</v>
      </c>
      <c r="O16" s="16">
        <f t="shared" ref="O16" si="25">AVERAGE(N16/L16)</f>
        <v>0.5818965517241379</v>
      </c>
      <c r="P16" s="9"/>
      <c r="Q16" s="12">
        <f>SUM(E4+M4+E16+M16)</f>
        <v>109.5</v>
      </c>
      <c r="R16" s="1">
        <f>SUM(Q16*7)</f>
        <v>766.5</v>
      </c>
      <c r="S16">
        <f t="shared" ref="S16" si="26">SUM(R16/25)</f>
        <v>30.66</v>
      </c>
      <c r="T16" s="4">
        <f t="shared" ref="T16" si="27">SUM(V15)</f>
        <v>47.5</v>
      </c>
      <c r="U16" s="2">
        <f>SUM(U14-Q16)</f>
        <v>1078</v>
      </c>
      <c r="V16" s="4">
        <f t="shared" ref="V16" si="28">SUM(U16/25)</f>
        <v>43.12</v>
      </c>
      <c r="W16" s="1"/>
      <c r="X16" s="1"/>
      <c r="Y16" s="1"/>
      <c r="Z16" s="1"/>
      <c r="AA16" s="1"/>
    </row>
    <row r="17" spans="1:27">
      <c r="A17" s="41"/>
      <c r="B17" s="14">
        <v>281</v>
      </c>
      <c r="C17" s="19">
        <v>46182</v>
      </c>
      <c r="D17" s="14">
        <v>225</v>
      </c>
      <c r="E17" s="15">
        <v>31.5</v>
      </c>
      <c r="F17" s="9">
        <v>205</v>
      </c>
      <c r="G17" s="16">
        <f t="shared" ref="G17" si="29">AVERAGE(F17/D17)</f>
        <v>0.91111111111111109</v>
      </c>
      <c r="H17" s="9"/>
      <c r="I17" s="41"/>
      <c r="J17" s="14">
        <v>155</v>
      </c>
      <c r="K17" s="19">
        <v>46182</v>
      </c>
      <c r="L17" s="14">
        <v>232</v>
      </c>
      <c r="M17" s="15">
        <v>30</v>
      </c>
      <c r="N17" s="9">
        <v>123</v>
      </c>
      <c r="O17" s="16">
        <f t="shared" ref="O17" si="30">AVERAGE(N17/L17)</f>
        <v>0.53017241379310343</v>
      </c>
      <c r="P17" s="9"/>
      <c r="Q17" s="12">
        <f>SUM(E5+M5+E17+M17)</f>
        <v>109.5</v>
      </c>
      <c r="R17" s="1">
        <f t="shared" ref="R17:R22" si="31">SUM(Q17*7)</f>
        <v>766.5</v>
      </c>
      <c r="S17" s="1">
        <f t="shared" ref="S17:S18" si="32">SUM(R17/25)</f>
        <v>30.66</v>
      </c>
      <c r="T17" s="4">
        <f t="shared" ref="T17:T18" si="33">SUM(V16)</f>
        <v>43.12</v>
      </c>
      <c r="U17" s="2">
        <f>SUM(U16-Q17)</f>
        <v>968.5</v>
      </c>
      <c r="V17" s="4">
        <f t="shared" ref="V17:V18" si="34">SUM(U17/25)</f>
        <v>38.74</v>
      </c>
      <c r="W17" s="1"/>
      <c r="X17" s="1"/>
      <c r="Y17" s="1"/>
      <c r="Z17" s="1"/>
      <c r="AA17" s="1"/>
    </row>
    <row r="18" spans="1:27">
      <c r="A18" s="41"/>
      <c r="B18" s="9">
        <v>282</v>
      </c>
      <c r="C18" s="19">
        <v>46183</v>
      </c>
      <c r="D18" s="14">
        <v>225</v>
      </c>
      <c r="E18" s="15">
        <v>31.5</v>
      </c>
      <c r="F18" s="9">
        <v>205</v>
      </c>
      <c r="G18" s="16">
        <f t="shared" ref="G18" si="35">AVERAGE(F18/D18)</f>
        <v>0.91111111111111109</v>
      </c>
      <c r="H18" s="9"/>
      <c r="I18" s="41"/>
      <c r="J18" s="9">
        <v>156</v>
      </c>
      <c r="K18" s="19">
        <v>46183</v>
      </c>
      <c r="L18" s="14">
        <v>232</v>
      </c>
      <c r="M18" s="15">
        <v>30</v>
      </c>
      <c r="N18" s="9">
        <v>144</v>
      </c>
      <c r="O18" s="16">
        <f t="shared" ref="O18" si="36">AVERAGE(N18/L18)</f>
        <v>0.62068965517241381</v>
      </c>
      <c r="P18" s="9"/>
      <c r="Q18" s="12">
        <f t="shared" ref="Q18:Q22" si="37">SUM(E6+M6+E18+M18)</f>
        <v>109.5</v>
      </c>
      <c r="R18" s="12">
        <f t="shared" si="31"/>
        <v>766.5</v>
      </c>
      <c r="S18">
        <f t="shared" si="32"/>
        <v>30.66</v>
      </c>
      <c r="T18" s="4">
        <f t="shared" si="33"/>
        <v>38.74</v>
      </c>
      <c r="U18" s="2">
        <f>SUM(U17-Q18)</f>
        <v>859</v>
      </c>
      <c r="V18" s="4">
        <f t="shared" si="34"/>
        <v>34.36</v>
      </c>
      <c r="X18" s="1"/>
      <c r="Y18" s="5"/>
      <c r="Z18" s="6"/>
      <c r="AA18" s="5"/>
    </row>
    <row r="19" spans="1:27">
      <c r="A19" s="41"/>
      <c r="B19" s="14">
        <v>283</v>
      </c>
      <c r="C19" s="19">
        <v>46184</v>
      </c>
      <c r="D19" s="14">
        <v>225</v>
      </c>
      <c r="E19" s="15">
        <v>31.5</v>
      </c>
      <c r="F19" s="9">
        <v>199</v>
      </c>
      <c r="G19" s="16">
        <f t="shared" ref="G19" si="38">AVERAGE(F19/D19)</f>
        <v>0.88444444444444448</v>
      </c>
      <c r="H19" s="9"/>
      <c r="I19" s="41"/>
      <c r="J19" s="14">
        <v>157</v>
      </c>
      <c r="K19" s="19">
        <v>46184</v>
      </c>
      <c r="L19" s="14">
        <v>232</v>
      </c>
      <c r="M19" s="15">
        <v>30</v>
      </c>
      <c r="N19" s="9">
        <v>147</v>
      </c>
      <c r="O19" s="16">
        <f t="shared" ref="O19" si="39">AVERAGE(N19/L19)</f>
        <v>0.63362068965517238</v>
      </c>
      <c r="P19" s="9"/>
      <c r="Q19" s="12">
        <f t="shared" si="37"/>
        <v>109.5</v>
      </c>
      <c r="R19" s="12">
        <f t="shared" si="31"/>
        <v>766.5</v>
      </c>
      <c r="S19">
        <f t="shared" ref="S19:S22" si="40">SUM(R19/25)</f>
        <v>30.66</v>
      </c>
      <c r="T19" s="4">
        <f t="shared" ref="T19:T22" si="41">SUM(V18)</f>
        <v>34.36</v>
      </c>
      <c r="U19" s="2">
        <f t="shared" ref="U19:U22" si="42">SUM(U18-Q19)</f>
        <v>749.5</v>
      </c>
      <c r="V19" s="4">
        <f t="shared" ref="V19:V22" si="43">SUM(U19/25)</f>
        <v>29.98</v>
      </c>
      <c r="X19" s="1"/>
      <c r="Y19" s="1"/>
      <c r="Z19" s="1"/>
      <c r="AA19" s="1"/>
    </row>
    <row r="20" spans="1:27">
      <c r="A20" s="41"/>
      <c r="B20" s="9">
        <v>284</v>
      </c>
      <c r="C20" s="19">
        <v>46185</v>
      </c>
      <c r="D20" s="14">
        <v>225</v>
      </c>
      <c r="E20" s="15">
        <v>31.5</v>
      </c>
      <c r="F20" s="9">
        <v>201</v>
      </c>
      <c r="G20" s="16">
        <f t="shared" ref="G20" si="44">AVERAGE(F20/D20)</f>
        <v>0.89333333333333331</v>
      </c>
      <c r="H20" s="9"/>
      <c r="I20" s="41"/>
      <c r="J20" s="9">
        <v>158</v>
      </c>
      <c r="K20" s="19">
        <v>46185</v>
      </c>
      <c r="L20" s="14">
        <v>232</v>
      </c>
      <c r="M20" s="15">
        <v>30</v>
      </c>
      <c r="N20" s="9">
        <v>149</v>
      </c>
      <c r="O20" s="16">
        <f t="shared" ref="O20" si="45">AVERAGE(N20/L20)</f>
        <v>0.64224137931034486</v>
      </c>
      <c r="P20" s="9"/>
      <c r="Q20" s="12">
        <f t="shared" si="37"/>
        <v>109.5</v>
      </c>
      <c r="R20" s="1">
        <f t="shared" si="31"/>
        <v>766.5</v>
      </c>
      <c r="S20">
        <f t="shared" si="40"/>
        <v>30.66</v>
      </c>
      <c r="T20" s="4">
        <f t="shared" si="41"/>
        <v>29.98</v>
      </c>
      <c r="U20" s="2">
        <f t="shared" si="42"/>
        <v>640</v>
      </c>
      <c r="V20" s="4">
        <f t="shared" si="43"/>
        <v>25.6</v>
      </c>
    </row>
    <row r="21" spans="1:27">
      <c r="A21" s="41"/>
      <c r="B21" s="23">
        <v>285</v>
      </c>
      <c r="C21" s="21">
        <v>46186</v>
      </c>
      <c r="D21" s="23">
        <v>225</v>
      </c>
      <c r="E21" s="17">
        <v>31.5</v>
      </c>
      <c r="F21" s="8">
        <v>205</v>
      </c>
      <c r="G21" s="18">
        <f t="shared" ref="G21" si="46">AVERAGE(F21/D21)</f>
        <v>0.91111111111111109</v>
      </c>
      <c r="H21" s="8" t="s">
        <v>20</v>
      </c>
      <c r="I21" s="41"/>
      <c r="J21" s="23">
        <v>159</v>
      </c>
      <c r="K21" s="21">
        <v>46186</v>
      </c>
      <c r="L21" s="23">
        <v>232</v>
      </c>
      <c r="M21" s="17">
        <v>30</v>
      </c>
      <c r="N21" s="8">
        <v>145</v>
      </c>
      <c r="O21" s="18">
        <f t="shared" ref="O21" si="47">AVERAGE(N21/L21)</f>
        <v>0.625</v>
      </c>
      <c r="P21" s="8" t="s">
        <v>20</v>
      </c>
      <c r="Q21" s="12">
        <f t="shared" si="37"/>
        <v>100.5</v>
      </c>
      <c r="R21" s="1">
        <f t="shared" si="31"/>
        <v>703.5</v>
      </c>
      <c r="S21">
        <f t="shared" si="40"/>
        <v>28.14</v>
      </c>
      <c r="T21" s="4">
        <f t="shared" si="41"/>
        <v>25.6</v>
      </c>
      <c r="U21" s="2">
        <f t="shared" si="42"/>
        <v>539.5</v>
      </c>
      <c r="V21" s="4">
        <f t="shared" si="43"/>
        <v>21.58</v>
      </c>
      <c r="X21" s="1"/>
    </row>
    <row r="22" spans="1:27" s="1" customFormat="1">
      <c r="A22" s="42"/>
      <c r="B22" s="9">
        <v>286</v>
      </c>
      <c r="C22" s="19">
        <v>46187</v>
      </c>
      <c r="D22" s="14"/>
      <c r="E22" s="15"/>
      <c r="F22" s="9"/>
      <c r="G22" s="16"/>
      <c r="H22" s="9"/>
      <c r="I22" s="42"/>
      <c r="J22" s="9">
        <v>160</v>
      </c>
      <c r="K22" s="19">
        <v>46187</v>
      </c>
      <c r="L22" s="14"/>
      <c r="M22" s="15"/>
      <c r="N22" s="9"/>
      <c r="O22" s="16"/>
      <c r="P22" s="9"/>
      <c r="Q22" s="12">
        <f t="shared" si="37"/>
        <v>0</v>
      </c>
      <c r="R22" s="1">
        <f t="shared" si="31"/>
        <v>0</v>
      </c>
      <c r="S22">
        <f t="shared" si="40"/>
        <v>0</v>
      </c>
      <c r="T22" s="4">
        <f t="shared" si="41"/>
        <v>21.58</v>
      </c>
      <c r="U22" s="2">
        <f t="shared" si="42"/>
        <v>539.5</v>
      </c>
      <c r="V22" s="4">
        <f t="shared" si="43"/>
        <v>21.58</v>
      </c>
      <c r="W22"/>
      <c r="X22"/>
    </row>
    <row r="23" spans="1:27">
      <c r="A23" s="37" t="s">
        <v>9</v>
      </c>
      <c r="B23" s="38"/>
      <c r="C23" s="39"/>
      <c r="D23" s="9">
        <f>SUM(D16:D22)</f>
        <v>1350</v>
      </c>
      <c r="E23" s="9">
        <f>SUM(E16:E22)</f>
        <v>189</v>
      </c>
      <c r="F23" s="9">
        <f>SUM(F16:F22)</f>
        <v>1217</v>
      </c>
      <c r="G23" s="20">
        <f>AVERAGE(F23/D23)</f>
        <v>0.90148148148148144</v>
      </c>
      <c r="H23" s="9"/>
      <c r="I23" s="37" t="s">
        <v>9</v>
      </c>
      <c r="J23" s="38"/>
      <c r="K23" s="39"/>
      <c r="L23" s="9">
        <f>SUM(L16:L22)</f>
        <v>1392</v>
      </c>
      <c r="M23" s="9">
        <f>SUM(M16:M22)</f>
        <v>180</v>
      </c>
      <c r="N23" s="9">
        <f t="shared" ref="N23" si="48">SUM(N16:N22)</f>
        <v>843</v>
      </c>
      <c r="O23" s="20">
        <f>AVERAGE(N23/L23)</f>
        <v>0.6056034482758621</v>
      </c>
      <c r="P23" s="9"/>
      <c r="Q23" s="1"/>
    </row>
    <row r="24" spans="1:27">
      <c r="Q24" s="25">
        <v>5</v>
      </c>
      <c r="R24" s="26">
        <v>26</v>
      </c>
      <c r="S24" s="26"/>
      <c r="T24" s="27">
        <v>17700</v>
      </c>
      <c r="U24" s="26">
        <v>30</v>
      </c>
      <c r="V24" s="27">
        <f t="shared" ref="V24" si="49">SUM(T24*U24)</f>
        <v>531000</v>
      </c>
    </row>
    <row r="25" spans="1:27">
      <c r="C25" s="22"/>
      <c r="K25" s="22"/>
      <c r="Q25" s="25">
        <v>6</v>
      </c>
      <c r="R25" s="26">
        <v>2</v>
      </c>
      <c r="S25" s="26"/>
      <c r="T25" s="27">
        <v>17700</v>
      </c>
      <c r="U25" s="26">
        <v>30</v>
      </c>
      <c r="V25" s="27">
        <f t="shared" ref="V25" si="50">SUM(T25*U25)</f>
        <v>531000</v>
      </c>
    </row>
    <row r="26" spans="1:27" ht="16.5" customHeight="1">
      <c r="Q26" s="24">
        <v>6</v>
      </c>
      <c r="R26" s="12">
        <v>9</v>
      </c>
      <c r="S26" s="12"/>
      <c r="T26" s="7">
        <v>17700</v>
      </c>
      <c r="U26" s="12">
        <v>30</v>
      </c>
      <c r="V26" s="7">
        <f t="shared" ref="V26" si="51">SUM(T26*U26)</f>
        <v>531000</v>
      </c>
    </row>
    <row r="28" spans="1:27" ht="16.5" customHeight="1"/>
  </sheetData>
  <mergeCells count="40">
    <mergeCell ref="I1:P1"/>
    <mergeCell ref="I11:K11"/>
    <mergeCell ref="A16:A22"/>
    <mergeCell ref="A23:C23"/>
    <mergeCell ref="A1:H1"/>
    <mergeCell ref="B2:B3"/>
    <mergeCell ref="I16:I22"/>
    <mergeCell ref="I23:K23"/>
    <mergeCell ref="I13:P13"/>
    <mergeCell ref="I14:I15"/>
    <mergeCell ref="J14:J15"/>
    <mergeCell ref="K14:K15"/>
    <mergeCell ref="I4:I10"/>
    <mergeCell ref="P2:P3"/>
    <mergeCell ref="N2:O2"/>
    <mergeCell ref="M2:M3"/>
    <mergeCell ref="L2:L3"/>
    <mergeCell ref="K2:K3"/>
    <mergeCell ref="J2:J3"/>
    <mergeCell ref="I2:I3"/>
    <mergeCell ref="D2:D3"/>
    <mergeCell ref="E2:E3"/>
    <mergeCell ref="A13:H13"/>
    <mergeCell ref="F14:G14"/>
    <mergeCell ref="H14:H15"/>
    <mergeCell ref="F2:G2"/>
    <mergeCell ref="A14:A15"/>
    <mergeCell ref="B14:B15"/>
    <mergeCell ref="C14:C15"/>
    <mergeCell ref="A11:C11"/>
    <mergeCell ref="A4:A10"/>
    <mergeCell ref="H2:H3"/>
    <mergeCell ref="C2:C3"/>
    <mergeCell ref="A2:A3"/>
    <mergeCell ref="L14:L15"/>
    <mergeCell ref="M14:M15"/>
    <mergeCell ref="N14:O14"/>
    <mergeCell ref="P14:P15"/>
    <mergeCell ref="D14:D15"/>
    <mergeCell ref="E14:E1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.399999999999999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1기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2025-12-10T08:52:24Z</cp:lastPrinted>
  <dcterms:created xsi:type="dcterms:W3CDTF">2011-04-20T13:59:03Z</dcterms:created>
  <dcterms:modified xsi:type="dcterms:W3CDTF">2026-06-13T06:26:28Z</dcterms:modified>
</cp:coreProperties>
</file>