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5" yWindow="2385" windowWidth="11955" windowHeight="3795" tabRatio="447" firstSheet="1" activeTab="8"/>
  </bookViews>
  <sheets>
    <sheet name="출력이미지(앞)" sheetId="34" r:id="rId1"/>
    <sheet name="출력이미지(뒤)" sheetId="33" r:id="rId2"/>
    <sheet name="공지사항" sheetId="10" r:id="rId3"/>
    <sheet name="관리비총괄" sheetId="1" r:id="rId4"/>
    <sheet name="1" sheetId="3" r:id="rId5"/>
    <sheet name="2" sheetId="12" r:id="rId6"/>
    <sheet name="3" sheetId="13" r:id="rId7"/>
    <sheet name="4" sheetId="28" r:id="rId8"/>
    <sheet name="5" sheetId="29" r:id="rId9"/>
  </sheets>
  <definedNames>
    <definedName name="_xlnm.Print_Area" localSheetId="4">'1'!$A$1:$K$50</definedName>
    <definedName name="_xlnm.Print_Area" localSheetId="5">'2'!$A$1:$L$43</definedName>
    <definedName name="_xlnm.Print_Area" localSheetId="6">'3'!$A$1:$K$52</definedName>
    <definedName name="_xlnm.Print_Area" localSheetId="7">'4'!$A$1:$L$44</definedName>
    <definedName name="_xlnm.Print_Area" localSheetId="8">'5'!$A$1:$K$44</definedName>
    <definedName name="_xlnm.Print_Area" localSheetId="3">관리비총괄!$A$1:$J$35</definedName>
    <definedName name="_xlnm.Print_Area" localSheetId="1">'출력이미지(뒤)'!$A$1:$T$60</definedName>
    <definedName name="_xlnm.Print_Area" localSheetId="0">'출력이미지(앞)'!$A$1:$J$41</definedName>
    <definedName name="_xlnm.Print_Area">#REF!</definedName>
  </definedNames>
  <calcPr calcId="162913"/>
  <fileRecoveryPr autoRecover="0"/>
</workbook>
</file>

<file path=xl/calcChain.xml><?xml version="1.0" encoding="utf-8"?>
<calcChain xmlns="http://schemas.openxmlformats.org/spreadsheetml/2006/main">
  <c r="F31" i="29" l="1"/>
  <c r="F29" i="12" l="1"/>
  <c r="F33" i="29" l="1"/>
  <c r="H39" i="28" l="1"/>
  <c r="J8" i="28"/>
  <c r="G10" i="3" l="1"/>
  <c r="E13" i="1" l="1"/>
  <c r="H3" i="29" l="1"/>
  <c r="G7" i="13" l="1"/>
  <c r="H25" i="29" l="1"/>
  <c r="G6" i="13" l="1"/>
  <c r="F19" i="28" l="1"/>
  <c r="I19" i="28" s="1"/>
  <c r="F30" i="1" s="1"/>
  <c r="I30" i="1" s="1"/>
  <c r="I18" i="28"/>
  <c r="D18" i="28"/>
  <c r="E30" i="1" s="1"/>
  <c r="G30" i="1" l="1"/>
  <c r="H24" i="29"/>
  <c r="H18" i="29"/>
  <c r="H19" i="29"/>
  <c r="H20" i="29"/>
  <c r="H21" i="29"/>
  <c r="H22" i="29"/>
  <c r="H23" i="29"/>
  <c r="H11" i="29"/>
  <c r="H12" i="29"/>
  <c r="H8" i="29"/>
  <c r="H9" i="29"/>
  <c r="H10" i="29"/>
  <c r="H6" i="29"/>
  <c r="H7" i="29"/>
  <c r="H5" i="29"/>
  <c r="H4" i="29"/>
  <c r="H13" i="29" l="1"/>
  <c r="I22" i="13"/>
  <c r="G9" i="13" l="1"/>
  <c r="G8" i="13"/>
  <c r="F42" i="29" l="1"/>
  <c r="F33" i="1" l="1"/>
  <c r="I33" i="1" s="1"/>
  <c r="H24" i="1" l="1"/>
  <c r="E22" i="1"/>
  <c r="E23" i="1"/>
  <c r="F23" i="1" s="1"/>
  <c r="XFD29" i="13"/>
  <c r="XFD30" i="13"/>
  <c r="XFD31" i="13"/>
  <c r="H40" i="28"/>
  <c r="E34" i="1" s="1"/>
  <c r="G23" i="1" l="1"/>
  <c r="I23" i="1"/>
  <c r="F42" i="28"/>
  <c r="I42" i="28" s="1"/>
  <c r="F34" i="1" s="1"/>
  <c r="I34" i="1" s="1"/>
  <c r="I41" i="28"/>
  <c r="C41" i="28"/>
  <c r="D13" i="29" l="1"/>
  <c r="F13" i="29" l="1"/>
  <c r="J15" i="29" l="1"/>
  <c r="J35" i="29" s="1"/>
  <c r="I23" i="28" l="1"/>
  <c r="I19" i="13" l="1"/>
  <c r="I23" i="13" l="1"/>
  <c r="D26" i="29" l="1"/>
  <c r="F26" i="29"/>
  <c r="F19" i="12" l="1"/>
  <c r="H27" i="1"/>
  <c r="J46" i="13"/>
  <c r="J48" i="13" s="1"/>
  <c r="J42" i="13" s="1"/>
  <c r="I21" i="13"/>
  <c r="E33" i="1"/>
  <c r="I20" i="13"/>
  <c r="G32" i="13"/>
  <c r="E14" i="13" s="1"/>
  <c r="H17" i="29"/>
  <c r="I13" i="28"/>
  <c r="I32" i="13"/>
  <c r="G14" i="13" s="1"/>
  <c r="E12" i="3"/>
  <c r="E18" i="3"/>
  <c r="H10" i="3"/>
  <c r="G5" i="3"/>
  <c r="G7" i="3" s="1"/>
  <c r="G8" i="3" s="1"/>
  <c r="E26" i="1"/>
  <c r="F6" i="12"/>
  <c r="I28" i="28"/>
  <c r="I4" i="28"/>
  <c r="I50" i="13"/>
  <c r="I40" i="12"/>
  <c r="I35" i="12"/>
  <c r="F38" i="3"/>
  <c r="I38" i="3" s="1"/>
  <c r="F7" i="1" s="1"/>
  <c r="I7" i="1" s="1"/>
  <c r="I37" i="3"/>
  <c r="F51" i="13"/>
  <c r="I51" i="13" s="1"/>
  <c r="F26" i="1" s="1"/>
  <c r="I26" i="1" s="1"/>
  <c r="D50" i="13"/>
  <c r="H48" i="13"/>
  <c r="F48" i="13"/>
  <c r="D48" i="13"/>
  <c r="E32" i="1"/>
  <c r="E31" i="1"/>
  <c r="E28" i="1"/>
  <c r="F22" i="1"/>
  <c r="I22" i="1" s="1"/>
  <c r="E21" i="1"/>
  <c r="F21" i="1" s="1"/>
  <c r="I21" i="1" s="1"/>
  <c r="E20" i="1"/>
  <c r="F20" i="1" s="1"/>
  <c r="I20" i="1" s="1"/>
  <c r="E19" i="1"/>
  <c r="F19" i="1" s="1"/>
  <c r="I19" i="1" s="1"/>
  <c r="E18" i="1"/>
  <c r="F18" i="1" s="1"/>
  <c r="I18" i="1" s="1"/>
  <c r="E17" i="1"/>
  <c r="F17" i="1" s="1"/>
  <c r="I17" i="1" s="1"/>
  <c r="E14" i="1"/>
  <c r="E12" i="1"/>
  <c r="D4" i="28"/>
  <c r="E30" i="3"/>
  <c r="E22" i="3"/>
  <c r="F29" i="28"/>
  <c r="I29" i="28" s="1"/>
  <c r="F32" i="1" s="1"/>
  <c r="I32" i="1" s="1"/>
  <c r="D28" i="28"/>
  <c r="F24" i="28"/>
  <c r="I24" i="28" s="1"/>
  <c r="F31" i="1" s="1"/>
  <c r="I31" i="1" s="1"/>
  <c r="D23" i="28"/>
  <c r="F5" i="28"/>
  <c r="I5" i="28" s="1"/>
  <c r="F28" i="1" s="1"/>
  <c r="I28" i="1" s="1"/>
  <c r="F41" i="12"/>
  <c r="I41" i="12" s="1"/>
  <c r="F13" i="1" s="1"/>
  <c r="I13" i="1" s="1"/>
  <c r="D40" i="12"/>
  <c r="F36" i="12"/>
  <c r="I36" i="12" s="1"/>
  <c r="F12" i="1" s="1"/>
  <c r="I12" i="1" s="1"/>
  <c r="D35" i="12"/>
  <c r="D24" i="13"/>
  <c r="E13" i="13" s="1"/>
  <c r="E7" i="1"/>
  <c r="E8" i="1"/>
  <c r="E9" i="1"/>
  <c r="F43" i="3"/>
  <c r="I43" i="3" s="1"/>
  <c r="F8" i="1" s="1"/>
  <c r="I8" i="1" s="1"/>
  <c r="F48" i="3"/>
  <c r="I48" i="3" s="1"/>
  <c r="F9" i="1" s="1"/>
  <c r="I9" i="1" s="1"/>
  <c r="D47" i="3"/>
  <c r="I47" i="3" s="1"/>
  <c r="D42" i="3"/>
  <c r="I42" i="3" s="1"/>
  <c r="D37" i="3"/>
  <c r="E24" i="13"/>
  <c r="H26" i="29" l="1"/>
  <c r="E15" i="13"/>
  <c r="F14" i="1"/>
  <c r="G9" i="1"/>
  <c r="G21" i="1"/>
  <c r="G28" i="1"/>
  <c r="G32" i="1"/>
  <c r="G22" i="1"/>
  <c r="G7" i="1"/>
  <c r="H35" i="1"/>
  <c r="G31" i="1"/>
  <c r="D33" i="13"/>
  <c r="E25" i="1"/>
  <c r="E27" i="1" s="1"/>
  <c r="G8" i="1"/>
  <c r="J10" i="12"/>
  <c r="E11" i="1" s="1"/>
  <c r="E15" i="1"/>
  <c r="F34" i="13"/>
  <c r="I34" i="13" s="1"/>
  <c r="K32" i="13" s="1"/>
  <c r="XFD32" i="13" s="1"/>
  <c r="I33" i="13"/>
  <c r="G20" i="1"/>
  <c r="G18" i="1"/>
  <c r="G17" i="1"/>
  <c r="G26" i="1"/>
  <c r="D30" i="12"/>
  <c r="D13" i="28"/>
  <c r="F14" i="28"/>
  <c r="I14" i="28" s="1"/>
  <c r="F29" i="1" s="1"/>
  <c r="I29" i="1" s="1"/>
  <c r="E29" i="1"/>
  <c r="G12" i="1"/>
  <c r="F8" i="12"/>
  <c r="I8" i="12" s="1"/>
  <c r="F10" i="1" s="1"/>
  <c r="I10" i="1" s="1"/>
  <c r="D7" i="12"/>
  <c r="E10" i="1"/>
  <c r="I7" i="12"/>
  <c r="G33" i="1"/>
  <c r="G13" i="1"/>
  <c r="F25" i="1"/>
  <c r="I25" i="1" s="1"/>
  <c r="I24" i="13"/>
  <c r="G19" i="1"/>
  <c r="E31" i="3"/>
  <c r="J2" i="3" s="1"/>
  <c r="I32" i="3" s="1"/>
  <c r="G14" i="1" l="1"/>
  <c r="I14" i="1"/>
  <c r="F31" i="12"/>
  <c r="I31" i="12" s="1"/>
  <c r="F11" i="1" s="1"/>
  <c r="I30" i="12"/>
  <c r="F15" i="1"/>
  <c r="I15" i="1" s="1"/>
  <c r="F33" i="3"/>
  <c r="I33" i="3" s="1"/>
  <c r="F6" i="1" s="1"/>
  <c r="I6" i="1" s="1"/>
  <c r="E6" i="1"/>
  <c r="D32" i="3"/>
  <c r="G29" i="1"/>
  <c r="G10" i="1"/>
  <c r="G34" i="1"/>
  <c r="F27" i="1"/>
  <c r="I27" i="1" s="1"/>
  <c r="G25" i="1"/>
  <c r="G27" i="1" s="1"/>
  <c r="F16" i="1"/>
  <c r="I16" i="1" s="1"/>
  <c r="G11" i="1" l="1"/>
  <c r="I11" i="1"/>
  <c r="F24" i="1"/>
  <c r="I24" i="1" s="1"/>
  <c r="E16" i="1"/>
  <c r="G15" i="13"/>
  <c r="J2" i="13" s="1"/>
  <c r="K24" i="13"/>
  <c r="G15" i="1"/>
  <c r="G6" i="1"/>
  <c r="E24" i="1" l="1"/>
  <c r="E35" i="1" s="1"/>
  <c r="G16" i="1"/>
  <c r="F35" i="1"/>
  <c r="I35" i="1" s="1"/>
  <c r="G24" i="1" l="1"/>
  <c r="G35" i="1" s="1"/>
</calcChain>
</file>

<file path=xl/sharedStrings.xml><?xml version="1.0" encoding="utf-8"?>
<sst xmlns="http://schemas.openxmlformats.org/spreadsheetml/2006/main" count="571" uniqueCount="399">
  <si>
    <t xml:space="preserve">1. 일 반 관 리 비  </t>
    <phoneticPr fontId="3" type="noConversion"/>
  </si>
  <si>
    <t>102  동</t>
  </si>
  <si>
    <t>103  동</t>
  </si>
  <si>
    <t>104  동</t>
  </si>
  <si>
    <t>105  동</t>
  </si>
  <si>
    <t>………………………………………………………………….</t>
    <phoneticPr fontId="3" type="noConversion"/>
  </si>
  <si>
    <t>합       계</t>
  </si>
  <si>
    <t>합      계</t>
    <phoneticPr fontId="3" type="noConversion"/>
  </si>
  <si>
    <t>1) 발생금액</t>
    <phoneticPr fontId="3" type="noConversion"/>
  </si>
  <si>
    <t>2) 산출내역 :</t>
    <phoneticPr fontId="3" type="noConversion"/>
  </si>
  <si>
    <t>÷</t>
    <phoneticPr fontId="3" type="noConversion"/>
  </si>
  <si>
    <t>=</t>
    <phoneticPr fontId="3" type="noConversion"/>
  </si>
  <si>
    <t>3) 부과내역 :</t>
    <phoneticPr fontId="3" type="noConversion"/>
  </si>
  <si>
    <t>세대당부과금액</t>
    <phoneticPr fontId="3" type="noConversion"/>
  </si>
  <si>
    <t>*</t>
    <phoneticPr fontId="3" type="noConversion"/>
  </si>
  <si>
    <t>526세대  =</t>
    <phoneticPr fontId="3" type="noConversion"/>
  </si>
  <si>
    <t>5. 승강기 유지비</t>
    <phoneticPr fontId="3" type="noConversion"/>
  </si>
  <si>
    <t>① 승강기 전기료  부과내역</t>
    <phoneticPr fontId="3" type="noConversion"/>
  </si>
  <si>
    <t xml:space="preserve">kw당 단가 : </t>
    <phoneticPr fontId="3" type="noConversion"/>
  </si>
  <si>
    <t>②공동전기료  부과내역</t>
    <phoneticPr fontId="3" type="noConversion"/>
  </si>
  <si>
    <t>산출내역 :</t>
    <phoneticPr fontId="3" type="noConversion"/>
  </si>
  <si>
    <t>2) 사용기간 :</t>
    <phoneticPr fontId="3" type="noConversion"/>
  </si>
  <si>
    <t>일 반 관 리 비</t>
    <phoneticPr fontId="3" type="noConversion"/>
  </si>
  <si>
    <t>소    독    비</t>
    <phoneticPr fontId="3" type="noConversion"/>
  </si>
  <si>
    <t xml:space="preserve">승강기  유지비 </t>
    <phoneticPr fontId="3" type="noConversion"/>
  </si>
  <si>
    <t>전</t>
    <phoneticPr fontId="3" type="noConversion"/>
  </si>
  <si>
    <t>기</t>
    <phoneticPr fontId="3" type="noConversion"/>
  </si>
  <si>
    <t>료</t>
    <phoneticPr fontId="3" type="noConversion"/>
  </si>
  <si>
    <t>▶ 납부장소</t>
    <phoneticPr fontId="3" type="noConversion"/>
  </si>
  <si>
    <t>과           목</t>
    <phoneticPr fontId="3" type="noConversion"/>
  </si>
  <si>
    <t>당월 발생금액</t>
    <phoneticPr fontId="3" type="noConversion"/>
  </si>
  <si>
    <t>당월 부과액</t>
    <phoneticPr fontId="3" type="noConversion"/>
  </si>
  <si>
    <t>부과 차액</t>
    <phoneticPr fontId="3" type="noConversion"/>
  </si>
  <si>
    <t>전월 부과액</t>
    <phoneticPr fontId="3" type="noConversion"/>
  </si>
  <si>
    <t>전월 대비</t>
    <phoneticPr fontId="3" type="noConversion"/>
  </si>
  <si>
    <t>금     액</t>
    <phoneticPr fontId="3" type="noConversion"/>
  </si>
  <si>
    <t>산      출     내     역</t>
    <phoneticPr fontId="3" type="noConversion"/>
  </si>
  <si>
    <t xml:space="preserve">ⅷ. 주차 안내 </t>
    <phoneticPr fontId="3" type="noConversion"/>
  </si>
  <si>
    <t xml:space="preserve">      납부확인서 발급받으시기 바랍니다.</t>
    <phoneticPr fontId="3" type="noConversion"/>
  </si>
  <si>
    <t xml:space="preserve">   ♣단지내 차량 주차시 다른차량의 소통에 방해가 되지 않도록 유의하여 주차하시기 바랍니다.</t>
    <phoneticPr fontId="3" type="noConversion"/>
  </si>
  <si>
    <r>
      <t xml:space="preserve">   ♣세대 방문차량은 중앙경비실을 경유하여, </t>
    </r>
    <r>
      <rPr>
        <b/>
        <sz val="10"/>
        <rFont val="맑은 고딕"/>
        <family val="3"/>
        <charset val="129"/>
      </rPr>
      <t>방문증</t>
    </r>
    <r>
      <rPr>
        <sz val="10"/>
        <rFont val="맑은 고딕"/>
        <family val="3"/>
        <charset val="129"/>
      </rPr>
      <t>을 부착하시기 바랍니다.</t>
    </r>
    <phoneticPr fontId="3" type="noConversion"/>
  </si>
  <si>
    <r>
      <t xml:space="preserve">       ♣외출하실 경우 가스 및 전열기를 철저히 점검 하시어 </t>
    </r>
    <r>
      <rPr>
        <b/>
        <sz val="10"/>
        <rFont val="맑은 고딕"/>
        <family val="3"/>
        <charset val="129"/>
      </rPr>
      <t>화재 예방</t>
    </r>
    <r>
      <rPr>
        <sz val="10"/>
        <rFont val="맑은 고딕"/>
        <family val="3"/>
        <charset val="129"/>
      </rPr>
      <t xml:space="preserve">에 주의하시기 바랍니다. </t>
    </r>
    <phoneticPr fontId="3" type="noConversion"/>
  </si>
  <si>
    <t xml:space="preserve">ⅰ. </t>
    <phoneticPr fontId="3" type="noConversion"/>
  </si>
  <si>
    <t xml:space="preserve">ⅱ. </t>
    <phoneticPr fontId="3" type="noConversion"/>
  </si>
  <si>
    <t>ⅲ. 관리비 납부에 대하여</t>
    <phoneticPr fontId="3" type="noConversion"/>
  </si>
  <si>
    <t>ⅵ. 층간소음 자제안내</t>
    <phoneticPr fontId="3" type="noConversion"/>
  </si>
  <si>
    <t>ⅶ. 도난 및 안전사고예방</t>
    <phoneticPr fontId="3" type="noConversion"/>
  </si>
  <si>
    <r>
      <t xml:space="preserve">       ♣</t>
    </r>
    <r>
      <rPr>
        <b/>
        <sz val="10"/>
        <rFont val="맑은 고딕"/>
        <family val="3"/>
        <charset val="129"/>
      </rPr>
      <t>저녁 늦은시간</t>
    </r>
    <r>
      <rPr>
        <sz val="10"/>
        <rFont val="맑은 고딕"/>
        <family val="3"/>
        <charset val="129"/>
      </rPr>
      <t xml:space="preserve">에 아이들이 뛰지 않도록 주의해 주시고, 악기 및 운동기구 사용을 </t>
    </r>
    <r>
      <rPr>
        <b/>
        <sz val="10"/>
        <rFont val="맑은 고딕"/>
        <family val="3"/>
        <charset val="129"/>
      </rPr>
      <t>자제</t>
    </r>
    <r>
      <rPr>
        <sz val="10"/>
        <rFont val="맑은 고딕"/>
        <family val="3"/>
        <charset val="129"/>
      </rPr>
      <t>해 주시기 바랍니다.</t>
    </r>
    <phoneticPr fontId="3" type="noConversion"/>
  </si>
  <si>
    <r>
      <t xml:space="preserve">       ♣전출, 전입시 가스렌지는 임으로 철거, 설치하는 행위는 금하여 주시고, 반드시 관계 기관에 </t>
    </r>
    <r>
      <rPr>
        <b/>
        <sz val="10"/>
        <rFont val="맑은 고딕"/>
        <family val="3"/>
        <charset val="129"/>
      </rPr>
      <t xml:space="preserve">인천도시가스 </t>
    </r>
    <r>
      <rPr>
        <sz val="10"/>
        <rFont val="맑은 고딕"/>
        <family val="3"/>
        <charset val="129"/>
      </rPr>
      <t xml:space="preserve"> </t>
    </r>
    <phoneticPr fontId="3" type="noConversion"/>
  </si>
  <si>
    <r>
      <rPr>
        <sz val="10"/>
        <rFont val="HY견고딕"/>
        <family val="1"/>
        <charset val="129"/>
      </rPr>
      <t>☎1600-0002</t>
    </r>
    <r>
      <rPr>
        <sz val="10"/>
        <rFont val="맑은 고딕"/>
        <family val="3"/>
        <charset val="129"/>
      </rPr>
      <t>에 신고하여 안전조치를 받으시기 바랍니다.</t>
    </r>
    <phoneticPr fontId="3" type="noConversion"/>
  </si>
  <si>
    <t>전출세대 안내</t>
    <phoneticPr fontId="3" type="noConversion"/>
  </si>
  <si>
    <t>ⅳ. 전.출입시 인테리어공사, 도시가스 임의 철거 및 사용금지</t>
    <phoneticPr fontId="3" type="noConversion"/>
  </si>
  <si>
    <t>[관리외 비용 내역]</t>
    <phoneticPr fontId="3" type="noConversion"/>
  </si>
  <si>
    <t>합           계</t>
    <phoneticPr fontId="3" type="noConversion"/>
  </si>
  <si>
    <r>
      <t xml:space="preserve">       ♣전출세대는 이사가기</t>
    </r>
    <r>
      <rPr>
        <b/>
        <sz val="10"/>
        <rFont val="맑은 고딕"/>
        <family val="3"/>
        <charset val="129"/>
      </rPr>
      <t xml:space="preserve"> 2-3일</t>
    </r>
    <r>
      <rPr>
        <sz val="10"/>
        <rFont val="맑은 고딕"/>
        <family val="3"/>
        <charset val="129"/>
      </rPr>
      <t>전에 관리사무소에 통보하여 관리비 정산서를 받아 공인중개사무소에서 전입자와</t>
    </r>
    <phoneticPr fontId="3" type="noConversion"/>
  </si>
  <si>
    <r>
      <t xml:space="preserve">     거나, 동 지하에 </t>
    </r>
    <r>
      <rPr>
        <b/>
        <sz val="10"/>
        <rFont val="맑은 고딕"/>
        <family val="3"/>
        <charset val="129"/>
      </rPr>
      <t>보관</t>
    </r>
    <r>
      <rPr>
        <sz val="10"/>
        <rFont val="맑은 고딕"/>
        <family val="3"/>
        <charset val="129"/>
      </rPr>
      <t>하시기 바랍니다.</t>
    </r>
    <phoneticPr fontId="3" type="noConversion"/>
  </si>
  <si>
    <t>[관리외 수익 내역]</t>
    <phoneticPr fontId="3" type="noConversion"/>
  </si>
  <si>
    <t>항        목</t>
    <phoneticPr fontId="3" type="noConversion"/>
  </si>
  <si>
    <r>
      <t xml:space="preserve">       ♣특별히, 동물 사육으로 인한</t>
    </r>
    <r>
      <rPr>
        <b/>
        <sz val="10"/>
        <rFont val="HY동녘B"/>
        <family val="1"/>
        <charset val="129"/>
      </rPr>
      <t xml:space="preserve"> </t>
    </r>
    <r>
      <rPr>
        <b/>
        <sz val="10"/>
        <rFont val="맑은 고딕"/>
        <family val="3"/>
        <charset val="129"/>
      </rPr>
      <t>소음(개짖는소리)</t>
    </r>
    <r>
      <rPr>
        <sz val="10"/>
        <rFont val="맑은 고딕"/>
        <family val="3"/>
        <charset val="129"/>
      </rPr>
      <t>, 오물로 인한 민원이 발생하지 않도록 주의하여 주시기 바랍니다.</t>
    </r>
    <phoneticPr fontId="3" type="noConversion"/>
  </si>
  <si>
    <r>
      <t xml:space="preserve">    ⅴ. 비상계단에 자전거</t>
    </r>
    <r>
      <rPr>
        <sz val="10"/>
        <rFont val="맑은 고딕"/>
        <family val="3"/>
        <charset val="129"/>
      </rPr>
      <t xml:space="preserve">를 내놓은 세대에서는 관리사무소에서 자전거에 동.호수를 표기하시고 세대안으로 들여 놓으시 </t>
    </r>
    <phoneticPr fontId="3" type="noConversion"/>
  </si>
  <si>
    <t>연체개월</t>
    <phoneticPr fontId="3" type="noConversion"/>
  </si>
  <si>
    <t>1년초과</t>
    <phoneticPr fontId="3" type="noConversion"/>
  </si>
  <si>
    <t>연체요율</t>
    <phoneticPr fontId="3" type="noConversion"/>
  </si>
  <si>
    <t>소     계</t>
    <phoneticPr fontId="3" type="noConversion"/>
  </si>
  <si>
    <t>합           계</t>
    <phoneticPr fontId="3" type="noConversion"/>
  </si>
  <si>
    <t>식대등 복리후생비</t>
    <phoneticPr fontId="3" type="noConversion"/>
  </si>
  <si>
    <t>그밖의</t>
    <phoneticPr fontId="3" type="noConversion"/>
  </si>
  <si>
    <t>부대비용</t>
    <phoneticPr fontId="3" type="noConversion"/>
  </si>
  <si>
    <t>인 건 비</t>
    <phoneticPr fontId="3" type="noConversion"/>
  </si>
  <si>
    <t>급       여</t>
    <phoneticPr fontId="3" type="noConversion"/>
  </si>
  <si>
    <t>제  수  당</t>
    <phoneticPr fontId="3" type="noConversion"/>
  </si>
  <si>
    <t>산재보험료</t>
    <phoneticPr fontId="3" type="noConversion"/>
  </si>
  <si>
    <t>고용보험료</t>
    <phoneticPr fontId="3" type="noConversion"/>
  </si>
  <si>
    <t>건강보험료</t>
    <phoneticPr fontId="3" type="noConversion"/>
  </si>
  <si>
    <t>사무용품 소모품비</t>
    <phoneticPr fontId="3" type="noConversion"/>
  </si>
  <si>
    <t>도서인쇄비</t>
    <phoneticPr fontId="3" type="noConversion"/>
  </si>
  <si>
    <t>여비교통비</t>
    <phoneticPr fontId="3" type="noConversion"/>
  </si>
  <si>
    <t>통신료</t>
    <phoneticPr fontId="3" type="noConversion"/>
  </si>
  <si>
    <t>우편료</t>
    <phoneticPr fontId="3" type="noConversion"/>
  </si>
  <si>
    <t>제세공과금 등</t>
    <phoneticPr fontId="3" type="noConversion"/>
  </si>
  <si>
    <t>청    소    비</t>
    <phoneticPr fontId="3" type="noConversion"/>
  </si>
  <si>
    <t>경비비</t>
    <phoneticPr fontId="3" type="noConversion"/>
  </si>
  <si>
    <t>2. 청    소     비</t>
    <phoneticPr fontId="3" type="noConversion"/>
  </si>
  <si>
    <t>3. 경    비     비</t>
    <phoneticPr fontId="3" type="noConversion"/>
  </si>
  <si>
    <t>6. 수 선 유 지 비</t>
    <phoneticPr fontId="3" type="noConversion"/>
  </si>
  <si>
    <t>품              명</t>
    <phoneticPr fontId="3" type="noConversion"/>
  </si>
  <si>
    <t>금       액</t>
    <phoneticPr fontId="3" type="noConversion"/>
  </si>
  <si>
    <t>비          고</t>
    <phoneticPr fontId="3" type="noConversion"/>
  </si>
  <si>
    <t>7. 위탁관리수수료</t>
    <phoneticPr fontId="3" type="noConversion"/>
  </si>
  <si>
    <t>정화조오물수수료</t>
    <phoneticPr fontId="3" type="noConversion"/>
  </si>
  <si>
    <t>건물보험료</t>
    <phoneticPr fontId="3" type="noConversion"/>
  </si>
  <si>
    <t>장기수선충당금</t>
    <phoneticPr fontId="3" type="noConversion"/>
  </si>
  <si>
    <t>9. 전    기    료</t>
    <phoneticPr fontId="3" type="noConversion"/>
  </si>
  <si>
    <t>10. 수  도  료</t>
    <phoneticPr fontId="3" type="noConversion"/>
  </si>
  <si>
    <t>11. 정화조오물수수료</t>
    <phoneticPr fontId="3" type="noConversion"/>
  </si>
  <si>
    <t xml:space="preserve">2) 산출내역 : </t>
    <phoneticPr fontId="3" type="noConversion"/>
  </si>
  <si>
    <t>위탁관리수수료</t>
    <phoneticPr fontId="3" type="noConversion"/>
  </si>
  <si>
    <t xml:space="preserve">   세        대 </t>
    <phoneticPr fontId="3" type="noConversion"/>
  </si>
  <si>
    <t xml:space="preserve">   SK브로드밴드 전기료</t>
    <phoneticPr fontId="3" type="noConversion"/>
  </si>
  <si>
    <t xml:space="preserve">   승   강   기</t>
    <phoneticPr fontId="3" type="noConversion"/>
  </si>
  <si>
    <t xml:space="preserve">   공        동 </t>
    <phoneticPr fontId="3" type="noConversion"/>
  </si>
  <si>
    <t xml:space="preserve">   CJ헬로우 전기료</t>
    <phoneticPr fontId="3" type="noConversion"/>
  </si>
  <si>
    <t xml:space="preserve">   KT  전기료</t>
    <phoneticPr fontId="3" type="noConversion"/>
  </si>
  <si>
    <t xml:space="preserve">   LG유플러스 전기료</t>
    <phoneticPr fontId="3" type="noConversion"/>
  </si>
  <si>
    <t>입주자대표회의 운영비</t>
    <phoneticPr fontId="3" type="noConversion"/>
  </si>
  <si>
    <t>선거관리위원회 운영비</t>
    <phoneticPr fontId="3" type="noConversion"/>
  </si>
  <si>
    <t>퇴직금</t>
    <phoneticPr fontId="3" type="noConversion"/>
  </si>
  <si>
    <t>공기구등 구입비</t>
    <phoneticPr fontId="3" type="noConversion"/>
  </si>
  <si>
    <t>관리용품 소모품비</t>
    <phoneticPr fontId="3" type="noConversion"/>
  </si>
  <si>
    <t>구  분           동  별</t>
    <phoneticPr fontId="3" type="noConversion"/>
  </si>
  <si>
    <t>사  용  량</t>
    <phoneticPr fontId="3" type="noConversion"/>
  </si>
  <si>
    <t>세  대  수</t>
    <phoneticPr fontId="3" type="noConversion"/>
  </si>
  <si>
    <t>세대당 금액</t>
    <phoneticPr fontId="3" type="noConversion"/>
  </si>
  <si>
    <t>동별부과금액</t>
    <phoneticPr fontId="3" type="noConversion"/>
  </si>
  <si>
    <t>비    고</t>
    <phoneticPr fontId="3" type="noConversion"/>
  </si>
  <si>
    <t>구           분</t>
    <phoneticPr fontId="3" type="noConversion"/>
  </si>
  <si>
    <t>사용량(kwh)</t>
    <phoneticPr fontId="3" type="noConversion"/>
  </si>
  <si>
    <t>금      액</t>
    <phoneticPr fontId="3" type="noConversion"/>
  </si>
  <si>
    <t>비             고</t>
    <phoneticPr fontId="3" type="noConversion"/>
  </si>
  <si>
    <t>세  대  전  기  료(TV포함)</t>
    <phoneticPr fontId="3" type="noConversion"/>
  </si>
  <si>
    <t>SK브로드밴드(MDF)</t>
    <phoneticPr fontId="3" type="noConversion"/>
  </si>
  <si>
    <t>SK브로드밴드 부담</t>
    <phoneticPr fontId="3" type="noConversion"/>
  </si>
  <si>
    <t>K  T   (MDF)</t>
    <phoneticPr fontId="3" type="noConversion"/>
  </si>
  <si>
    <t>KT 부담</t>
    <phoneticPr fontId="3" type="noConversion"/>
  </si>
  <si>
    <t>LG유플러스 (MDF)</t>
    <phoneticPr fontId="3" type="noConversion"/>
  </si>
  <si>
    <t>가수금</t>
    <phoneticPr fontId="3" type="noConversion"/>
  </si>
  <si>
    <t>승 강 기</t>
    <phoneticPr fontId="3" type="noConversion"/>
  </si>
  <si>
    <t>승강기 전기료</t>
    <phoneticPr fontId="3" type="noConversion"/>
  </si>
  <si>
    <t>공동전기료</t>
    <phoneticPr fontId="3" type="noConversion"/>
  </si>
  <si>
    <t>101  동</t>
    <phoneticPr fontId="3" type="noConversion"/>
  </si>
  <si>
    <t>일반공용</t>
    <phoneticPr fontId="3" type="noConversion"/>
  </si>
  <si>
    <t xml:space="preserve">산 업 용 </t>
    <phoneticPr fontId="3" type="noConversion"/>
  </si>
  <si>
    <t xml:space="preserve">가 로 등  </t>
    <phoneticPr fontId="3" type="noConversion"/>
  </si>
  <si>
    <t>사용량</t>
    <phoneticPr fontId="3" type="noConversion"/>
  </si>
  <si>
    <t>상수도료</t>
    <phoneticPr fontId="3" type="noConversion"/>
  </si>
  <si>
    <t>물이용부담금</t>
    <phoneticPr fontId="3" type="noConversion"/>
  </si>
  <si>
    <t>하수도료</t>
    <phoneticPr fontId="3" type="noConversion"/>
  </si>
  <si>
    <t>부 과 금 액</t>
    <phoneticPr fontId="3" type="noConversion"/>
  </si>
  <si>
    <t>회계감사비</t>
    <phoneticPr fontId="3" type="noConversion"/>
  </si>
  <si>
    <t>잡비</t>
    <phoneticPr fontId="3" type="noConversion"/>
  </si>
  <si>
    <t>월 간 금 액</t>
    <phoneticPr fontId="3" type="noConversion"/>
  </si>
  <si>
    <t>년  간  금  액</t>
    <phoneticPr fontId="3" type="noConversion"/>
  </si>
  <si>
    <t>신성엘리베이터</t>
    <phoneticPr fontId="3" type="noConversion"/>
  </si>
  <si>
    <t>[승강기유지비는 승강기 관리 및 유지보수에 소요되는 비용입니다]</t>
    <phoneticPr fontId="3" type="noConversion"/>
  </si>
  <si>
    <t>[정기 예치분 : 정기적으로 발생되는 금액을 1년간 분할부과 합니다]</t>
    <phoneticPr fontId="3" type="noConversion"/>
  </si>
  <si>
    <t xml:space="preserve">  * 공동전기 사용 기기.장소에 대하여 아래와 같이 안내해 드립니다.</t>
    <phoneticPr fontId="3" type="noConversion"/>
  </si>
  <si>
    <t xml:space="preserve">     ⓑ 각 동 계단, 경비실, 정문초소, 관리사무소, 노인정 전등 및 전열기구</t>
    <phoneticPr fontId="3" type="noConversion"/>
  </si>
  <si>
    <t xml:space="preserve">     ⓒ 기타(보수공사시 사용하는 전기 사용량 등)</t>
    <phoneticPr fontId="3" type="noConversion"/>
  </si>
  <si>
    <t>공동전기료 합계</t>
    <phoneticPr fontId="3" type="noConversion"/>
  </si>
  <si>
    <t>소       계</t>
    <phoneticPr fontId="3" type="noConversion"/>
  </si>
  <si>
    <t>수선유지비</t>
    <phoneticPr fontId="3" type="noConversion"/>
  </si>
  <si>
    <t xml:space="preserve">  6-3) 산출내역 :</t>
    <phoneticPr fontId="3" type="noConversion"/>
  </si>
  <si>
    <t xml:space="preserve">  6-4) 부과내역 :</t>
    <phoneticPr fontId="3" type="noConversion"/>
  </si>
  <si>
    <t>제세공과금</t>
    <phoneticPr fontId="3" type="noConversion"/>
  </si>
  <si>
    <r>
      <t xml:space="preserve">  </t>
    </r>
    <r>
      <rPr>
        <sz val="11"/>
        <rFont val="맑은 고딕"/>
        <family val="3"/>
        <charset val="129"/>
      </rPr>
      <t>6-1)</t>
    </r>
    <r>
      <rPr>
        <b/>
        <sz val="11"/>
        <rFont val="맑은 고딕"/>
        <family val="3"/>
        <charset val="129"/>
      </rPr>
      <t xml:space="preserve"> 수선비</t>
    </r>
    <phoneticPr fontId="3" type="noConversion"/>
  </si>
  <si>
    <t>수도료</t>
    <phoneticPr fontId="3" type="noConversion"/>
  </si>
  <si>
    <t>사 용 량</t>
    <phoneticPr fontId="3" type="noConversion"/>
  </si>
  <si>
    <t>소      계</t>
    <phoneticPr fontId="3" type="noConversion"/>
  </si>
  <si>
    <t xml:space="preserve">  세      대</t>
    <phoneticPr fontId="3" type="noConversion"/>
  </si>
  <si>
    <t xml:space="preserve">  공      동</t>
    <phoneticPr fontId="3" type="noConversion"/>
  </si>
  <si>
    <t xml:space="preserve">  소      계</t>
    <phoneticPr fontId="3" type="noConversion"/>
  </si>
  <si>
    <t>계</t>
    <phoneticPr fontId="3" type="noConversion"/>
  </si>
  <si>
    <t xml:space="preserve">3) 공동수도료 부과내역 </t>
    <phoneticPr fontId="3" type="noConversion"/>
  </si>
  <si>
    <t xml:space="preserve">    산출내역 :</t>
    <phoneticPr fontId="3" type="noConversion"/>
  </si>
  <si>
    <t xml:space="preserve">    부과내역 :</t>
    <phoneticPr fontId="3" type="noConversion"/>
  </si>
  <si>
    <t>총    합    계</t>
    <phoneticPr fontId="3" type="noConversion"/>
  </si>
  <si>
    <t>국민연금</t>
    <phoneticPr fontId="3" type="noConversion"/>
  </si>
  <si>
    <t>2) 사용기간 :</t>
    <phoneticPr fontId="3" type="noConversion"/>
  </si>
  <si>
    <t>세대수도료</t>
    <phoneticPr fontId="3" type="noConversion"/>
  </si>
  <si>
    <t>공동수도료</t>
    <phoneticPr fontId="3" type="noConversion"/>
  </si>
  <si>
    <t>총  합  계</t>
    <phoneticPr fontId="3" type="noConversion"/>
  </si>
  <si>
    <t>세대</t>
    <phoneticPr fontId="3" type="noConversion"/>
  </si>
  <si>
    <t>원</t>
    <phoneticPr fontId="3" type="noConversion"/>
  </si>
  <si>
    <t>÷</t>
    <phoneticPr fontId="3" type="noConversion"/>
  </si>
  <si>
    <t>세대</t>
    <phoneticPr fontId="3" type="noConversion"/>
  </si>
  <si>
    <t>=</t>
    <phoneticPr fontId="3" type="noConversion"/>
  </si>
  <si>
    <t>세대당부과금액</t>
    <phoneticPr fontId="3" type="noConversion"/>
  </si>
  <si>
    <t>*</t>
    <phoneticPr fontId="3" type="noConversion"/>
  </si>
  <si>
    <t>526세대  =</t>
    <phoneticPr fontId="3" type="noConversion"/>
  </si>
  <si>
    <t>발생금액</t>
    <phoneticPr fontId="3" type="noConversion"/>
  </si>
  <si>
    <t xml:space="preserve">     부과내역 :</t>
    <phoneticPr fontId="3" type="noConversion"/>
  </si>
  <si>
    <t>원</t>
    <phoneticPr fontId="3" type="noConversion"/>
  </si>
  <si>
    <t xml:space="preserve">  * 공동 전기료 : (급수펌프+가로등+기타공동)</t>
    <phoneticPr fontId="3" type="noConversion"/>
  </si>
  <si>
    <t xml:space="preserve">     ⓐ 급수, 소화전용 펌프,변전실 내 각 기기, 변압기</t>
    <phoneticPr fontId="3" type="noConversion"/>
  </si>
  <si>
    <t>합      계</t>
    <phoneticPr fontId="3" type="noConversion"/>
  </si>
  <si>
    <t>예금종류</t>
    <phoneticPr fontId="3" type="noConversion"/>
  </si>
  <si>
    <t>금 융 기 관</t>
    <phoneticPr fontId="3" type="noConversion"/>
  </si>
  <si>
    <t>금        액</t>
    <phoneticPr fontId="3" type="noConversion"/>
  </si>
  <si>
    <t>계 좌 번 호</t>
    <phoneticPr fontId="3" type="noConversion"/>
  </si>
  <si>
    <t xml:space="preserve">   비  고</t>
    <phoneticPr fontId="3" type="noConversion"/>
  </si>
  <si>
    <t>계 정 과 목</t>
    <phoneticPr fontId="3" type="noConversion"/>
  </si>
  <si>
    <t>당월 증가액</t>
    <phoneticPr fontId="3" type="noConversion"/>
  </si>
  <si>
    <t>전월 잔액</t>
    <phoneticPr fontId="3" type="noConversion"/>
  </si>
  <si>
    <t>잔      액</t>
    <phoneticPr fontId="3" type="noConversion"/>
  </si>
  <si>
    <t>비        고</t>
    <phoneticPr fontId="3" type="noConversion"/>
  </si>
  <si>
    <t>비         고</t>
    <phoneticPr fontId="3" type="noConversion"/>
  </si>
  <si>
    <t>LG유플러스</t>
    <phoneticPr fontId="3" type="noConversion"/>
  </si>
  <si>
    <r>
      <t xml:space="preserve">          정산후 확인서를 제출하고 </t>
    </r>
    <r>
      <rPr>
        <b/>
        <sz val="10"/>
        <rFont val="맑은 고딕"/>
        <family val="3"/>
        <charset val="129"/>
      </rPr>
      <t>반출증</t>
    </r>
    <r>
      <rPr>
        <sz val="10"/>
        <rFont val="맑은 고딕"/>
        <family val="3"/>
        <charset val="129"/>
      </rPr>
      <t xml:space="preserve">을 받아가시기 바랍니다. </t>
    </r>
    <phoneticPr fontId="3" type="noConversion"/>
  </si>
  <si>
    <r>
      <t xml:space="preserve">       ♣</t>
    </r>
    <r>
      <rPr>
        <b/>
        <sz val="10"/>
        <rFont val="맑은 고딕"/>
        <family val="3"/>
        <charset val="129"/>
      </rPr>
      <t>토,일요일</t>
    </r>
    <r>
      <rPr>
        <sz val="10"/>
        <rFont val="맑은 고딕"/>
        <family val="3"/>
        <charset val="129"/>
      </rPr>
      <t xml:space="preserve"> 전출세대는 관리실 휴무관계로 </t>
    </r>
    <r>
      <rPr>
        <b/>
        <sz val="10"/>
        <rFont val="맑은 고딕"/>
        <family val="3"/>
        <charset val="129"/>
      </rPr>
      <t>금요일에 미리정산후</t>
    </r>
    <r>
      <rPr>
        <sz val="10"/>
        <rFont val="맑은 고딕"/>
        <family val="3"/>
        <charset val="129"/>
      </rPr>
      <t xml:space="preserve"> 반출증을 받아가시기 바랍니다.</t>
    </r>
    <phoneticPr fontId="3" type="noConversion"/>
  </si>
  <si>
    <t>비품(집기) 감가상각비</t>
    <phoneticPr fontId="3" type="noConversion"/>
  </si>
  <si>
    <r>
      <t xml:space="preserve">       ♣전출세대는 이사가는날 관리사무소에 </t>
    </r>
    <r>
      <rPr>
        <b/>
        <sz val="10"/>
        <rFont val="맑은 고딕"/>
        <family val="3"/>
        <charset val="129"/>
      </rPr>
      <t>차량스티커를 꼭 반납</t>
    </r>
    <r>
      <rPr>
        <sz val="10"/>
        <rFont val="맑은 고딕"/>
        <family val="3"/>
        <charset val="129"/>
      </rPr>
      <t>하여 주시기 바랍니다.</t>
    </r>
    <phoneticPr fontId="3" type="noConversion"/>
  </si>
  <si>
    <t>월분 사용자부담</t>
    <phoneticPr fontId="3" type="noConversion"/>
  </si>
  <si>
    <t>월분 사용자부담</t>
    <phoneticPr fontId="3" type="noConversion"/>
  </si>
  <si>
    <t>방화관리대행 수수료</t>
    <phoneticPr fontId="3" type="noConversion"/>
  </si>
  <si>
    <t>이 자 수 익</t>
    <phoneticPr fontId="3" type="noConversion"/>
  </si>
  <si>
    <t>승강기수입</t>
    <phoneticPr fontId="3" type="noConversion"/>
  </si>
  <si>
    <t>광고료수입</t>
    <phoneticPr fontId="3" type="noConversion"/>
  </si>
  <si>
    <t>검침대행수입</t>
    <phoneticPr fontId="3" type="noConversion"/>
  </si>
  <si>
    <t>자치활동비</t>
    <phoneticPr fontId="3" type="noConversion"/>
  </si>
  <si>
    <t>예치이자충당전입액</t>
    <phoneticPr fontId="3" type="noConversion"/>
  </si>
  <si>
    <t>LG유플러스 전기료(선)</t>
    <phoneticPr fontId="3" type="noConversion"/>
  </si>
  <si>
    <t xml:space="preserve">  * 승강기 전기료는 2층이하 세대에는 부과하지 않으나,  사용하는 세대는 부과함.</t>
    <phoneticPr fontId="3" type="noConversion"/>
  </si>
  <si>
    <t>재활용품수입</t>
    <phoneticPr fontId="3" type="noConversion"/>
  </si>
  <si>
    <t>12. 입주자대표회의 운영비</t>
    <phoneticPr fontId="3" type="noConversion"/>
  </si>
  <si>
    <t xml:space="preserve">15. 장기수선충당금 </t>
    <phoneticPr fontId="3" type="noConversion"/>
  </si>
  <si>
    <t>월분 관리실직원 6명</t>
    <phoneticPr fontId="3" type="noConversion"/>
  </si>
  <si>
    <t>재활용품 판매</t>
    <phoneticPr fontId="3" type="noConversion"/>
  </si>
  <si>
    <t>비품 등 구입비</t>
    <phoneticPr fontId="3" type="noConversion"/>
  </si>
  <si>
    <t>제사무비</t>
    <phoneticPr fontId="3" type="noConversion"/>
  </si>
  <si>
    <t>현재 페이지는</t>
    <phoneticPr fontId="3" type="noConversion"/>
  </si>
  <si>
    <t>절대로 수정 삭제 하시면 안됩니다</t>
    <phoneticPr fontId="22" type="noConversion"/>
  </si>
  <si>
    <t>현재 보이는 상태는 입력 상태이므로</t>
    <phoneticPr fontId="22" type="noConversion"/>
  </si>
  <si>
    <t>현재 보이는 상태로 출력돼지는 않습니다.</t>
    <phoneticPr fontId="22" type="noConversion"/>
  </si>
  <si>
    <t>출력돼는 상황을 확인해 보시려면</t>
    <phoneticPr fontId="22" type="noConversion"/>
  </si>
  <si>
    <t>출력을 하셔셔 보시거나</t>
    <phoneticPr fontId="22" type="noConversion"/>
  </si>
  <si>
    <t>출력전인 인쇄미리 보기로 보셔야 됩니다.</t>
    <phoneticPr fontId="22" type="noConversion"/>
  </si>
  <si>
    <t>       ♣납부일이 경과하였을 경우 관리규약에 따라 납부시점의 연체일수만큼 다음달 고지서에 연체료가 추가 징수됩니다.</t>
    <phoneticPr fontId="3" type="noConversion"/>
  </si>
  <si>
    <t xml:space="preserve">       ♣관리비 체납세대는 관리규약 제65조에 의하여 독촉장 발부 및 지급명령신청 또는 소액심판청구 등의 조치 등  </t>
    <phoneticPr fontId="3" type="noConversion"/>
  </si>
  <si>
    <t>관리비 부과차액</t>
    <phoneticPr fontId="3" type="noConversion"/>
  </si>
  <si>
    <t>16. 주차수입</t>
    <phoneticPr fontId="3" type="noConversion"/>
  </si>
  <si>
    <t>주차수입</t>
    <phoneticPr fontId="3" type="noConversion"/>
  </si>
  <si>
    <t>http://cafe.daum.net/갈산하나아파트</t>
    <phoneticPr fontId="3" type="noConversion"/>
  </si>
  <si>
    <t>새마을금고</t>
    <phoneticPr fontId="3" type="noConversion"/>
  </si>
  <si>
    <t>씨에스케이(주) - 갈산하나아파트 관리사무소</t>
    <phoneticPr fontId="3" type="noConversion"/>
  </si>
  <si>
    <t xml:space="preserve">  ☎: 516-7624 ,  FAX(전용) : 519-5352</t>
    <phoneticPr fontId="3" type="noConversion"/>
  </si>
  <si>
    <t>관리비차감</t>
    <phoneticPr fontId="3" type="noConversion"/>
  </si>
  <si>
    <t>경로당 지원금</t>
    <phoneticPr fontId="3" type="noConversion"/>
  </si>
  <si>
    <r>
      <t xml:space="preserve">       ♣범죄신고는 </t>
    </r>
    <r>
      <rPr>
        <sz val="10"/>
        <rFont val="휴먼엑스포"/>
        <family val="1"/>
        <charset val="129"/>
      </rPr>
      <t>112,</t>
    </r>
    <r>
      <rPr>
        <sz val="10"/>
        <rFont val="맑은 고딕"/>
        <family val="3"/>
        <charset val="129"/>
      </rPr>
      <t xml:space="preserve"> 민원상담 실종신고는</t>
    </r>
    <r>
      <rPr>
        <sz val="10"/>
        <rFont val="휴먼엑스포"/>
        <family val="1"/>
        <charset val="129"/>
      </rPr>
      <t xml:space="preserve"> 182,  갈산지구대 509-0301</t>
    </r>
    <phoneticPr fontId="3" type="noConversion"/>
  </si>
  <si>
    <t>부  과 차 익</t>
    <phoneticPr fontId="3" type="noConversion"/>
  </si>
  <si>
    <t>피복비</t>
    <phoneticPr fontId="3" type="noConversion"/>
  </si>
  <si>
    <t>교육훈련비</t>
    <phoneticPr fontId="3" type="noConversion"/>
  </si>
  <si>
    <t>승강기 정기 검사비 적립</t>
    <phoneticPr fontId="3" type="noConversion"/>
  </si>
  <si>
    <t>승강기 용역비 (15대)</t>
    <phoneticPr fontId="3" type="noConversion"/>
  </si>
  <si>
    <r>
      <t xml:space="preserve">       ♣</t>
    </r>
    <r>
      <rPr>
        <sz val="10"/>
        <rFont val="맑은 고딕"/>
        <family val="3"/>
        <charset val="129"/>
      </rPr>
      <t xml:space="preserve">전입세대는 </t>
    </r>
    <r>
      <rPr>
        <b/>
        <sz val="10"/>
        <rFont val="맑은 고딕"/>
        <family val="3"/>
        <charset val="129"/>
      </rPr>
      <t>음식물쓰레기 배출은</t>
    </r>
    <r>
      <rPr>
        <b/>
        <u/>
        <sz val="10"/>
        <rFont val="맑은 고딕"/>
        <family val="3"/>
        <charset val="129"/>
      </rPr>
      <t xml:space="preserve"> </t>
    </r>
    <r>
      <rPr>
        <b/>
        <u/>
        <sz val="10"/>
        <rFont val="HY울릉도M"/>
        <family val="1"/>
        <charset val="129"/>
      </rPr>
      <t>RFID 캐시비 교통카드</t>
    </r>
    <r>
      <rPr>
        <b/>
        <sz val="10"/>
        <rFont val="맑은 고딕"/>
        <family val="3"/>
        <charset val="129"/>
      </rPr>
      <t xml:space="preserve">를 </t>
    </r>
    <r>
      <rPr>
        <b/>
        <sz val="10"/>
        <rFont val="맑은 고딕"/>
        <family val="3"/>
        <charset val="129"/>
      </rPr>
      <t>구입후 충전</t>
    </r>
    <r>
      <rPr>
        <sz val="10"/>
        <rFont val="맑은 고딕"/>
        <family val="3"/>
        <charset val="129"/>
      </rPr>
      <t>해서</t>
    </r>
    <r>
      <rPr>
        <sz val="10"/>
        <rFont val="맑은 고딕"/>
        <family val="3"/>
        <charset val="129"/>
      </rPr>
      <t>(</t>
    </r>
    <r>
      <rPr>
        <b/>
        <sz val="10"/>
        <rFont val="맑은 고딕"/>
        <family val="3"/>
        <charset val="129"/>
      </rPr>
      <t>동 · 호수기입</t>
    </r>
    <r>
      <rPr>
        <sz val="10"/>
        <rFont val="맑은 고딕"/>
        <family val="3"/>
        <charset val="129"/>
      </rPr>
      <t>)</t>
    </r>
    <r>
      <rPr>
        <sz val="10"/>
        <rFont val="맑은 고딕"/>
        <family val="3"/>
        <charset val="129"/>
      </rPr>
      <t xml:space="preserve"> 사용하</t>
    </r>
    <r>
      <rPr>
        <sz val="10"/>
        <rFont val="맑은 고딕"/>
        <family val="3"/>
        <charset val="129"/>
      </rPr>
      <t>시기 바랍니다.</t>
    </r>
    <phoneticPr fontId="3" type="noConversion"/>
  </si>
  <si>
    <r>
      <t xml:space="preserve">       ♣전출, 전입시 </t>
    </r>
    <r>
      <rPr>
        <b/>
        <u/>
        <sz val="10"/>
        <rFont val="맑은 고딕"/>
        <family val="3"/>
        <charset val="129"/>
      </rPr>
      <t>인테리어공사(확장공사시</t>
    </r>
    <r>
      <rPr>
        <b/>
        <sz val="10"/>
        <rFont val="맑은 고딕"/>
        <family val="3"/>
        <charset val="129"/>
      </rPr>
      <t>)</t>
    </r>
    <r>
      <rPr>
        <sz val="10"/>
        <rFont val="맑은 고딕"/>
        <family val="3"/>
        <charset val="129"/>
      </rPr>
      <t>를 할 경우 관리사무소에 꼭 신고후 공사를 하시기 바랍니다.</t>
    </r>
    <phoneticPr fontId="3" type="noConversion"/>
  </si>
  <si>
    <r>
      <t xml:space="preserve">       ♣세대내부 </t>
    </r>
    <r>
      <rPr>
        <b/>
        <sz val="10"/>
        <rFont val="맑은 고딕"/>
        <family val="3"/>
        <charset val="129"/>
      </rPr>
      <t>도난사고</t>
    </r>
    <r>
      <rPr>
        <sz val="10"/>
        <rFont val="맑은 고딕"/>
        <family val="3"/>
        <charset val="129"/>
      </rPr>
      <t xml:space="preserve"> 예방수칙을 준수하시고,  차량 주차시 차량내부에 귀중품이나 현금을 보관하지 마십시오.</t>
    </r>
    <phoneticPr fontId="3" type="noConversion"/>
  </si>
  <si>
    <t>LG헬로비젼 (MDF)</t>
    <phoneticPr fontId="3" type="noConversion"/>
  </si>
  <si>
    <t>LG헬로비젼 부담</t>
    <phoneticPr fontId="3" type="noConversion"/>
  </si>
  <si>
    <t>공기구 비품 감가상각비</t>
    <phoneticPr fontId="3" type="noConversion"/>
  </si>
  <si>
    <t>년 예산액  - 승강기안전기술원</t>
    <phoneticPr fontId="3" type="noConversion"/>
  </si>
  <si>
    <t>관리비 부과내역서</t>
    <phoneticPr fontId="3" type="noConversion"/>
  </si>
  <si>
    <t xml:space="preserve">    월 유지보수 대행수수료 - LG헬로비젼</t>
    <phoneticPr fontId="3" type="noConversion"/>
  </si>
  <si>
    <t>LG유플러스 부담</t>
    <phoneticPr fontId="3" type="noConversion"/>
  </si>
  <si>
    <r>
      <t xml:space="preserve">          되어 관계법에 의해 과태료 납부대상이 되오니, </t>
    </r>
    <r>
      <rPr>
        <b/>
        <u/>
        <sz val="10"/>
        <rFont val="맑은 고딕"/>
        <family val="3"/>
        <charset val="129"/>
      </rPr>
      <t>뒤쪽의 발코니에 설치</t>
    </r>
    <r>
      <rPr>
        <sz val="10"/>
        <rFont val="맑은 고딕"/>
        <family val="3"/>
        <charset val="129"/>
      </rPr>
      <t xml:space="preserve">하여 주시기 바랍니다. </t>
    </r>
    <phoneticPr fontId="3" type="noConversion"/>
  </si>
  <si>
    <t xml:space="preserve">       ♣앞 발코니에 있는 배수관은 빗물이 흐르는 우수관입니다.   따라서 그곳에 세탁기를 연결하면 환경을 오염시키게 </t>
    <phoneticPr fontId="3" type="noConversion"/>
  </si>
  <si>
    <t xml:space="preserve">       ♣장기수선충당금(배관교체 공사비포함)은 소유주분입니다. 세입자분은 전출시 관리사무소에서 장기수선충당금</t>
    <phoneticPr fontId="3" type="noConversion"/>
  </si>
  <si>
    <t xml:space="preserve">         우편번호 : 21335     주소 : 인천 부평구 갈월서로 45</t>
    <phoneticPr fontId="3" type="noConversion"/>
  </si>
  <si>
    <r>
      <rPr>
        <sz val="16"/>
        <rFont val="맑은 고딕"/>
        <family val="3"/>
        <charset val="129"/>
      </rPr>
      <t>☞</t>
    </r>
    <r>
      <rPr>
        <b/>
        <sz val="16"/>
        <rFont val="HY헤드라인M"/>
        <family val="1"/>
        <charset val="129"/>
      </rPr>
      <t xml:space="preserve">  공  지  사  항  </t>
    </r>
    <r>
      <rPr>
        <sz val="16"/>
        <rFont val="맑은 고딕"/>
        <family val="3"/>
        <charset val="129"/>
      </rPr>
      <t>☜</t>
    </r>
    <phoneticPr fontId="3" type="noConversion"/>
  </si>
  <si>
    <t>`</t>
    <phoneticPr fontId="3" type="noConversion"/>
  </si>
  <si>
    <t xml:space="preserve">    년 예산액  </t>
    <phoneticPr fontId="3" type="noConversion"/>
  </si>
  <si>
    <t>원</t>
    <phoneticPr fontId="3" type="noConversion"/>
  </si>
  <si>
    <t>월 유지보수 대행수수료 - 한얼방재㈜</t>
    <phoneticPr fontId="3" type="noConversion"/>
  </si>
  <si>
    <t>재활용품비용</t>
    <phoneticPr fontId="3" type="noConversion"/>
  </si>
  <si>
    <t>검침비용</t>
    <phoneticPr fontId="3" type="noConversion"/>
  </si>
  <si>
    <t>직원 검침수당</t>
    <phoneticPr fontId="3" type="noConversion"/>
  </si>
  <si>
    <t>한전  검침대행비</t>
    <phoneticPr fontId="3" type="noConversion"/>
  </si>
  <si>
    <t>연체료수입</t>
    <phoneticPr fontId="3" type="noConversion"/>
  </si>
  <si>
    <t>잡수입</t>
    <phoneticPr fontId="3" type="noConversion"/>
  </si>
  <si>
    <t xml:space="preserve">   예금이자</t>
    <phoneticPr fontId="3" type="noConversion"/>
  </si>
  <si>
    <t>장기수선충당금 예치이자 충당금대체</t>
    <phoneticPr fontId="3" type="noConversion"/>
  </si>
  <si>
    <r>
      <t>8. 가스사용료</t>
    </r>
    <r>
      <rPr>
        <b/>
        <sz val="9"/>
        <rFont val="맑은 고딕"/>
        <family val="3"/>
        <charset val="129"/>
      </rPr>
      <t>(관리동)</t>
    </r>
    <phoneticPr fontId="3" type="noConversion"/>
  </si>
  <si>
    <t>4. 소    독    비</t>
    <phoneticPr fontId="3" type="noConversion"/>
  </si>
  <si>
    <r>
      <rPr>
        <sz val="11"/>
        <rFont val="맑은 고딕"/>
        <family val="3"/>
        <charset val="129"/>
      </rPr>
      <t>가스사용료</t>
    </r>
    <r>
      <rPr>
        <sz val="8"/>
        <rFont val="맑은 고딕"/>
        <family val="3"/>
        <charset val="129"/>
      </rPr>
      <t>(관리소)</t>
    </r>
    <phoneticPr fontId="3" type="noConversion"/>
  </si>
  <si>
    <t xml:space="preserve">   경로당 전기료</t>
    <phoneticPr fontId="3" type="noConversion"/>
  </si>
  <si>
    <t>동대표총무 직책수당</t>
    <phoneticPr fontId="3" type="noConversion"/>
  </si>
  <si>
    <t>대표회장 직책수당</t>
    <phoneticPr fontId="3" type="noConversion"/>
  </si>
  <si>
    <t>대표회의 회의운영비</t>
    <phoneticPr fontId="3" type="noConversion"/>
  </si>
  <si>
    <r>
      <t xml:space="preserve">          제소할 수 있다.                                                         </t>
    </r>
    <r>
      <rPr>
        <sz val="9"/>
        <color indexed="8"/>
        <rFont val="HY울릉도M"/>
        <family val="1"/>
        <charset val="129"/>
      </rPr>
      <t xml:space="preserve"> (연체료 = 미납금 x 연체일수 x 12% / 365)</t>
    </r>
    <r>
      <rPr>
        <sz val="9"/>
        <color indexed="8"/>
        <rFont val="맑은 고딕"/>
        <family val="3"/>
        <charset val="129"/>
      </rPr>
      <t xml:space="preserve">      단위:%</t>
    </r>
    <phoneticPr fontId="3" type="noConversion"/>
  </si>
  <si>
    <t xml:space="preserve">                    (입주자대표회의운영비 사용내역은 총무가 기록,관리,보관하여 차기로 승계한다.)</t>
    <phoneticPr fontId="3" type="noConversion"/>
  </si>
  <si>
    <t>17. 관리비차감</t>
    <phoneticPr fontId="3" type="noConversion"/>
  </si>
  <si>
    <t>1) 발생금액</t>
    <phoneticPr fontId="3" type="noConversion"/>
  </si>
  <si>
    <t>………………………………………………………………….</t>
    <phoneticPr fontId="3" type="noConversion"/>
  </si>
  <si>
    <t>2) 산출내역 :</t>
    <phoneticPr fontId="3" type="noConversion"/>
  </si>
  <si>
    <t>합          계</t>
    <phoneticPr fontId="3" type="noConversion"/>
  </si>
  <si>
    <t>÷</t>
    <phoneticPr fontId="3" type="noConversion"/>
  </si>
  <si>
    <t>세대</t>
    <phoneticPr fontId="3" type="noConversion"/>
  </si>
  <si>
    <t>=</t>
    <phoneticPr fontId="3" type="noConversion"/>
  </si>
  <si>
    <t>원</t>
    <phoneticPr fontId="3" type="noConversion"/>
  </si>
  <si>
    <t>3) 부과내역 :</t>
    <phoneticPr fontId="3" type="noConversion"/>
  </si>
  <si>
    <t>세대당부과금액</t>
    <phoneticPr fontId="3" type="noConversion"/>
  </si>
  <si>
    <t>*</t>
    <phoneticPr fontId="3" type="noConversion"/>
  </si>
  <si>
    <t>526세대  =</t>
    <phoneticPr fontId="3" type="noConversion"/>
  </si>
  <si>
    <t>적            요</t>
    <phoneticPr fontId="3" type="noConversion"/>
  </si>
  <si>
    <t>체크카드 환급금</t>
    <phoneticPr fontId="3" type="noConversion"/>
  </si>
  <si>
    <t xml:space="preserve">   체크카드 환급금</t>
    <phoneticPr fontId="3" type="noConversion"/>
  </si>
  <si>
    <t>카페이용 안내</t>
    <phoneticPr fontId="3" type="noConversion"/>
  </si>
  <si>
    <t xml:space="preserve">    * 새마을금고 (갈산동지점) : 2326-09-006097-8</t>
    <phoneticPr fontId="3" type="noConversion"/>
  </si>
  <si>
    <t xml:space="preserve"> * 우리은행   (갈산역지점) : 324-04-100157</t>
    <phoneticPr fontId="3" type="noConversion"/>
  </si>
  <si>
    <t xml:space="preserve"> * 우 체 국    (갈산동지점) : 104638-01-000316</t>
    <phoneticPr fontId="3" type="noConversion"/>
  </si>
  <si>
    <r>
      <t xml:space="preserve">  </t>
    </r>
    <r>
      <rPr>
        <sz val="11"/>
        <rFont val="맑은 고딕"/>
        <family val="3"/>
        <charset val="129"/>
      </rPr>
      <t xml:space="preserve">6-2) </t>
    </r>
    <r>
      <rPr>
        <b/>
        <sz val="11"/>
        <rFont val="맑은 고딕"/>
        <family val="3"/>
        <charset val="129"/>
      </rPr>
      <t>시설유지비 / 안전점검비</t>
    </r>
    <phoneticPr fontId="3" type="noConversion"/>
  </si>
  <si>
    <t>부과차손</t>
    <phoneticPr fontId="3" type="noConversion"/>
  </si>
  <si>
    <t xml:space="preserve">세대전기료 </t>
    <phoneticPr fontId="3" type="noConversion"/>
  </si>
  <si>
    <t xml:space="preserve">       [제예금 현황]</t>
    <phoneticPr fontId="3" type="noConversion"/>
  </si>
  <si>
    <t>보통예금</t>
    <phoneticPr fontId="3" type="noConversion"/>
  </si>
  <si>
    <t>보통예금</t>
    <phoneticPr fontId="3" type="noConversion"/>
  </si>
  <si>
    <t>324-04-100157</t>
    <phoneticPr fontId="3" type="noConversion"/>
  </si>
  <si>
    <t>104638-01-000316</t>
    <phoneticPr fontId="3" type="noConversion"/>
  </si>
  <si>
    <t>1005-504-464042</t>
    <phoneticPr fontId="3" type="noConversion"/>
  </si>
  <si>
    <t>우체국</t>
    <phoneticPr fontId="3" type="noConversion"/>
  </si>
  <si>
    <t>새마을금고</t>
    <phoneticPr fontId="3" type="noConversion"/>
  </si>
  <si>
    <t>우리은행-광고</t>
    <phoneticPr fontId="3" type="noConversion"/>
  </si>
  <si>
    <t>우리은행-체크</t>
    <phoneticPr fontId="3" type="noConversion"/>
  </si>
  <si>
    <t>1005-101-762841</t>
    <phoneticPr fontId="3" type="noConversion"/>
  </si>
  <si>
    <t>2326-09-006097-8</t>
    <phoneticPr fontId="3" type="noConversion"/>
  </si>
  <si>
    <t xml:space="preserve">       [장기수선충당금 현황]</t>
    <phoneticPr fontId="3" type="noConversion"/>
  </si>
  <si>
    <t>일반공용, 산업용, 가로등</t>
    <phoneticPr fontId="3" type="noConversion"/>
  </si>
  <si>
    <t>우리은행</t>
    <phoneticPr fontId="3" type="noConversion"/>
  </si>
  <si>
    <t xml:space="preserve"> </t>
    <phoneticPr fontId="3" type="noConversion"/>
  </si>
  <si>
    <t xml:space="preserve"> 한전 고객번호 : 11-1607-9045</t>
    <phoneticPr fontId="3" type="noConversion"/>
  </si>
  <si>
    <t>주민자치활동비용</t>
    <phoneticPr fontId="3" type="noConversion"/>
  </si>
  <si>
    <t>관리소모품비용</t>
    <phoneticPr fontId="3" type="noConversion"/>
  </si>
  <si>
    <t>잡지출</t>
    <phoneticPr fontId="3" type="noConversion"/>
  </si>
  <si>
    <t>세무신고수수료</t>
    <phoneticPr fontId="3" type="noConversion"/>
  </si>
  <si>
    <t xml:space="preserve">장기수선충당금 예치이자 </t>
    <phoneticPr fontId="3" type="noConversion"/>
  </si>
  <si>
    <t>장.충예치금이자수익</t>
    <phoneticPr fontId="3" type="noConversion"/>
  </si>
  <si>
    <t xml:space="preserve">      물탱크 청소비 적립</t>
    <phoneticPr fontId="3" type="noConversion"/>
  </si>
  <si>
    <t xml:space="preserve"> </t>
    <phoneticPr fontId="3" type="noConversion"/>
  </si>
  <si>
    <t>13. 선거관리위원회 운영비</t>
    <phoneticPr fontId="3" type="noConversion"/>
  </si>
  <si>
    <t>시재금</t>
    <phoneticPr fontId="3" type="noConversion"/>
  </si>
  <si>
    <t>1년세무주치의 대행료, 공인인증발급수수료</t>
    <phoneticPr fontId="3" type="noConversion"/>
  </si>
  <si>
    <t xml:space="preserve">                                                          </t>
    <phoneticPr fontId="3" type="noConversion"/>
  </si>
  <si>
    <t>경로당외 전기료</t>
    <phoneticPr fontId="3" type="noConversion"/>
  </si>
  <si>
    <t xml:space="preserve">       공시청 유지보수비</t>
    <phoneticPr fontId="3" type="noConversion"/>
  </si>
  <si>
    <r>
      <t xml:space="preserve"> 수도 고객번호 : 237-041422 / 관리소장
 수도수용가번호:</t>
    </r>
    <r>
      <rPr>
        <sz val="8"/>
        <color theme="1"/>
        <rFont val="HY견명조"/>
        <family val="1"/>
        <charset val="129"/>
      </rPr>
      <t>01-28237-642-590-1000-00-8</t>
    </r>
    <phoneticPr fontId="3" type="noConversion"/>
  </si>
  <si>
    <t xml:space="preserve">  </t>
    <phoneticPr fontId="3" type="noConversion"/>
  </si>
  <si>
    <t>갈산지점</t>
    <phoneticPr fontId="3" type="noConversion"/>
  </si>
  <si>
    <t xml:space="preserve">회의 출석수당 </t>
    <phoneticPr fontId="3" type="noConversion"/>
  </si>
  <si>
    <t xml:space="preserve">      ♣지상차량 주차시 전면주차를 해주시기 바랍니다.</t>
    <phoneticPr fontId="3" type="noConversion"/>
  </si>
  <si>
    <r>
      <t xml:space="preserve">      ♣</t>
    </r>
    <r>
      <rPr>
        <b/>
        <sz val="11"/>
        <rFont val="맑은 고딕"/>
        <family val="3"/>
        <charset val="129"/>
      </rPr>
      <t>전기차 충전시설에 주차하면, 신고시 구청에서 과태료 10만원이 부과되오니 참고 바랍니다.</t>
    </r>
    <phoneticPr fontId="3" type="noConversion"/>
  </si>
  <si>
    <t>아파트연합회비</t>
    <phoneticPr fontId="3" type="noConversion"/>
  </si>
  <si>
    <t xml:space="preserve">   기본급+제수당+식대÷12</t>
    <phoneticPr fontId="3" type="noConversion"/>
  </si>
  <si>
    <t>소        계</t>
    <phoneticPr fontId="3" type="noConversion"/>
  </si>
  <si>
    <r>
      <t xml:space="preserve">2대이상 차량보유세대 부과 </t>
    </r>
    <r>
      <rPr>
        <sz val="9"/>
        <rFont val="맑은 고딕"/>
        <family val="3"/>
        <charset val="129"/>
      </rPr>
      <t>(＊2대:월15,000원 , ＊3대:월35,000원 부과 )</t>
    </r>
    <phoneticPr fontId="3" type="noConversion"/>
  </si>
  <si>
    <t xml:space="preserve">   관리비 연체료</t>
    <phoneticPr fontId="3" type="noConversion"/>
  </si>
  <si>
    <t>`</t>
    <phoneticPr fontId="3" type="noConversion"/>
  </si>
  <si>
    <t xml:space="preserve">    한얼방재</t>
    <phoneticPr fontId="3" type="noConversion"/>
  </si>
  <si>
    <t xml:space="preserve"> 관리실 전화요금(3대),  인터넷사용료(3대)</t>
    <phoneticPr fontId="3" type="noConversion"/>
  </si>
  <si>
    <t xml:space="preserve">      수선 보수비용 적립</t>
    <phoneticPr fontId="3" type="noConversion"/>
  </si>
  <si>
    <t>월분 추가수당, 근속수당, 직책수당, 출납수당, 방화관리수당, 기계설비수당 식대</t>
    <phoneticPr fontId="3" type="noConversion"/>
  </si>
  <si>
    <t xml:space="preserve">정기회의 식대 </t>
    <phoneticPr fontId="3" type="noConversion"/>
  </si>
  <si>
    <t>정기예탁금</t>
    <phoneticPr fontId="3" type="noConversion"/>
  </si>
  <si>
    <t>정기적금</t>
    <phoneticPr fontId="3" type="noConversion"/>
  </si>
  <si>
    <t>만기26.9/10</t>
    <phoneticPr fontId="3" type="noConversion"/>
  </si>
  <si>
    <t>9110-6819-3339-3</t>
    <phoneticPr fontId="3" type="noConversion"/>
  </si>
  <si>
    <t>9200-3578-8976-2</t>
    <phoneticPr fontId="3" type="noConversion"/>
  </si>
  <si>
    <t>9002-1870-0186-0</t>
    <phoneticPr fontId="3" type="noConversion"/>
  </si>
  <si>
    <t>승강기사용료 1건</t>
    <phoneticPr fontId="3" type="noConversion"/>
  </si>
  <si>
    <t xml:space="preserve"> 관리비고지서 인쇄 및 전산사용료</t>
    <phoneticPr fontId="3" type="noConversion"/>
  </si>
  <si>
    <t xml:space="preserve">    리더스씨앤엠</t>
    <phoneticPr fontId="3" type="noConversion"/>
  </si>
  <si>
    <t>경비원 분리수거비(4명)</t>
    <phoneticPr fontId="3" type="noConversion"/>
  </si>
  <si>
    <t>14. 건물보험료</t>
    <phoneticPr fontId="3" type="noConversion"/>
  </si>
  <si>
    <t>[2026년  5월분]</t>
    <phoneticPr fontId="3" type="noConversion"/>
  </si>
  <si>
    <t>▶ 부과기간 :  2026년   05월   01일 ~  05월  31일</t>
    <phoneticPr fontId="3" type="noConversion"/>
  </si>
  <si>
    <t>▶ 납부기간 :  2026년   06월   30일 까지</t>
    <phoneticPr fontId="3" type="noConversion"/>
  </si>
  <si>
    <t xml:space="preserve"> [2026년  5월분 관리비부과 총괄표]</t>
    <phoneticPr fontId="3" type="noConversion"/>
  </si>
  <si>
    <t xml:space="preserve">     (산출기간 : 2026. 5. 1 ~ 2026. 5. 31)</t>
    <phoneticPr fontId="3" type="noConversion"/>
  </si>
  <si>
    <t>[7/12회]</t>
    <phoneticPr fontId="3" type="noConversion"/>
  </si>
  <si>
    <t>2025년도 잉여금처분 관리비차감분  (4/12)</t>
    <phoneticPr fontId="3" type="noConversion"/>
  </si>
  <si>
    <t xml:space="preserve">    기전기사 특수검진비</t>
    <phoneticPr fontId="3" type="noConversion"/>
  </si>
  <si>
    <t xml:space="preserve"> 내용증명서</t>
    <phoneticPr fontId="3" type="noConversion"/>
  </si>
  <si>
    <t xml:space="preserve"> 관리감독자 안전교육, 소방안전관리자 교육, 소방보조자 교육</t>
    <phoneticPr fontId="3" type="noConversion"/>
  </si>
  <si>
    <t>기전실라면,세수비누,섬유유연제,세제,스프링클로부속,플라스틱의자,밧줄,관리소모품 구입</t>
    <phoneticPr fontId="3" type="noConversion"/>
  </si>
  <si>
    <t xml:space="preserve">     정.렌탈비,  음료수, 커피, 다과 구입, 잔액발급수수료</t>
    <phoneticPr fontId="3" type="noConversion"/>
  </si>
  <si>
    <t xml:space="preserve"> 소방종합점검 지적사항 보수공사비(5/6)</t>
    <phoneticPr fontId="3" type="noConversion"/>
  </si>
  <si>
    <t xml:space="preserve"> 소방용 댐퍼모터 5개</t>
    <phoneticPr fontId="3" type="noConversion"/>
  </si>
  <si>
    <t xml:space="preserve"> 스프링커버 7개</t>
    <phoneticPr fontId="3" type="noConversion"/>
  </si>
  <si>
    <t xml:space="preserve">    어린이놀이터</t>
    <phoneticPr fontId="3" type="noConversion"/>
  </si>
  <si>
    <t xml:space="preserve"> 공용부 수선용 자재구입(소방용 스프링클러)</t>
    <phoneticPr fontId="3" type="noConversion"/>
  </si>
  <si>
    <t xml:space="preserve">    가스켓,고무콘넥터,단자대-20개,발신기-10개,컴퓨터수리</t>
    <phoneticPr fontId="3" type="noConversion"/>
  </si>
  <si>
    <t xml:space="preserve">       시설물 정밀안전점검비(2/5)</t>
    <phoneticPr fontId="3" type="noConversion"/>
  </si>
  <si>
    <t xml:space="preserve">       단지내 수목소독비</t>
    <phoneticPr fontId="3" type="noConversion"/>
  </si>
  <si>
    <t xml:space="preserve">    조흥환경</t>
    <phoneticPr fontId="3" type="noConversion"/>
  </si>
  <si>
    <t xml:space="preserve">2026년  5월  1일 ~ 2026년  5월  31일까지 사용량                                  </t>
    <phoneticPr fontId="3" type="noConversion"/>
  </si>
  <si>
    <t xml:space="preserve">2025년 4월 16일 ~ 2026년 5월 15일까지 사용량         </t>
    <phoneticPr fontId="3" type="noConversion"/>
  </si>
  <si>
    <t>4월분</t>
    <phoneticPr fontId="3" type="noConversion"/>
  </si>
  <si>
    <t>4월분 전기요금</t>
    <phoneticPr fontId="3" type="noConversion"/>
  </si>
  <si>
    <t>선입금 10/12개월</t>
    <phoneticPr fontId="3" type="noConversion"/>
  </si>
  <si>
    <t xml:space="preserve"> 8,749㎥</t>
    <phoneticPr fontId="3" type="noConversion"/>
  </si>
  <si>
    <t xml:space="preserve"> 545㎥</t>
    <phoneticPr fontId="3" type="noConversion"/>
  </si>
  <si>
    <t>5월 대표회의 정기 회의운영비 사용현황    ⇒</t>
    <phoneticPr fontId="3" type="noConversion"/>
  </si>
  <si>
    <t xml:space="preserve"> 2026. 5. 7</t>
    <phoneticPr fontId="3" type="noConversion"/>
  </si>
  <si>
    <t>26.1분기 감사수당</t>
    <phoneticPr fontId="3" type="noConversion"/>
  </si>
  <si>
    <t>(2026. 1. 1~2026. 5. 31)</t>
    <phoneticPr fontId="3" type="noConversion"/>
  </si>
  <si>
    <t xml:space="preserve">   광고 5건</t>
    <phoneticPr fontId="3" type="noConversion"/>
  </si>
  <si>
    <t>2대이상 차량보유세대 / 주차쿠폰-42,000</t>
    <phoneticPr fontId="3" type="noConversion"/>
  </si>
  <si>
    <t>종량제50L-20장,20L-10장 구입</t>
    <phoneticPr fontId="3" type="noConversion"/>
  </si>
  <si>
    <t xml:space="preserve">    기전실세탁기,경로당도배,층간소음출석수당,안내문자</t>
    <phoneticPr fontId="3" type="noConversion"/>
  </si>
  <si>
    <t>(2026. 5. 31)</t>
    <phoneticPr fontId="3" type="noConversion"/>
  </si>
  <si>
    <t>어버이날 다과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</si>
</sst>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76" formatCode="_(&quot;₩&quot;* #,##0_);_(&quot;₩&quot;* \(#,##0\);_(&quot;₩&quot;* &quot;-&quot;_);_(@_)"/>
    <numFmt numFmtId="177" formatCode="_(* #,##0_);_(* \(#,##0\);_(* &quot;-&quot;_);_(@_)"/>
    <numFmt numFmtId="178" formatCode="#,##0;[Red]#,##0"/>
    <numFmt numFmtId="179" formatCode="##,###&quot;원&quot;"/>
    <numFmt numFmtId="180" formatCode="#,##0_ "/>
    <numFmt numFmtId="181" formatCode="\ #&quot;월분 사업주부담금 국민연금&quot;"/>
    <numFmt numFmtId="182" formatCode="&quot;2004년&quot;\ #&quot;월분 사용분 관리비 내역&quot;"/>
    <numFmt numFmtId="183" formatCode="#,###.00\ &quot;원&quot;"/>
    <numFmt numFmtId="184" formatCode="&quot;₩&quot;##,###\ &quot;원&quot;"/>
    <numFmt numFmtId="185" formatCode="0.00_);[Red]\(0.00\)"/>
    <numFmt numFmtId="186" formatCode="#,##0.00_ &quot;원&quot;"/>
    <numFmt numFmtId="187" formatCode="#,##0_ &quot;원&quot;"/>
    <numFmt numFmtId="188" formatCode="mm&quot;월&quot;\ dd&quot;일&quot;"/>
    <numFmt numFmtId="189" formatCode="#,##0.00_ "/>
    <numFmt numFmtId="190" formatCode="_ * #,##0_ ;_ * \-#,##0_ ;_ * &quot;-&quot;_ ;_ @_ "/>
    <numFmt numFmtId="191" formatCode="0\-\)"/>
    <numFmt numFmtId="192" formatCode="&quot;?#,##0;&quot;&quot;?&quot;\-#,##0"/>
    <numFmt numFmtId="193" formatCode="#,##0.00\ &quot;FB&quot;;[Red]\-#,##0.00\ &quot;FB&quot;"/>
    <numFmt numFmtId="194" formatCode="#,###\ &quot;원&quot;"/>
    <numFmt numFmtId="195" formatCode="\ &quot; 200&quot;#&quot;년&quot;\ ##&quot;월&quot;\ ##&quot;일 ∼ 200&quot;#&quot;년&quot;\ ##&quot;월&quot;\ ##&quot;일까지 사용량&quot;\ "/>
    <numFmt numFmtId="196" formatCode="\ &quot; 사용기간   20&quot;##&quot;년&quot;\ ##&quot;월&quot;\ ##&quot;일 ∼ 20&quot;##&quot;년&quot;\ ##&quot;월&quot;\ ##&quot;일까지 사용량&quot;\ "/>
    <numFmt numFmtId="197" formatCode="0_);[Red]\(0\)"/>
    <numFmt numFmtId="198" formatCode="0_ "/>
  </numFmts>
  <fonts count="74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체"/>
      <family val="3"/>
      <charset val="129"/>
    </font>
    <font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b/>
      <sz val="12"/>
      <name val="Arial"/>
      <family val="2"/>
    </font>
    <font>
      <b/>
      <u/>
      <sz val="13"/>
      <name val="굴림체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b/>
      <sz val="10"/>
      <name val="맑은 고딕"/>
      <family val="3"/>
      <charset val="129"/>
    </font>
    <font>
      <sz val="12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24"/>
      <name val="맑은 고딕"/>
      <family val="3"/>
      <charset val="129"/>
    </font>
    <font>
      <b/>
      <sz val="14"/>
      <name val="맑은 고딕"/>
      <family val="3"/>
      <charset val="129"/>
    </font>
    <font>
      <b/>
      <sz val="11"/>
      <name val="맑은 고딕"/>
      <family val="3"/>
      <charset val="129"/>
    </font>
    <font>
      <b/>
      <sz val="12"/>
      <name val="맑은 고딕"/>
      <family val="3"/>
      <charset val="129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sz val="14"/>
      <name val="맑은 고딕"/>
      <family val="3"/>
      <charset val="129"/>
    </font>
    <font>
      <sz val="16"/>
      <name val="휴먼옛체"/>
      <family val="1"/>
      <charset val="129"/>
    </font>
    <font>
      <sz val="14"/>
      <name val="HY견명조"/>
      <family val="1"/>
      <charset val="129"/>
    </font>
    <font>
      <b/>
      <sz val="13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1"/>
      <name val="HY견명조"/>
      <family val="1"/>
      <charset val="129"/>
    </font>
    <font>
      <sz val="11"/>
      <name val="HY견명조"/>
      <family val="1"/>
      <charset val="129"/>
    </font>
    <font>
      <b/>
      <sz val="16"/>
      <name val="HY헤드라인M"/>
      <family val="1"/>
      <charset val="129"/>
    </font>
    <font>
      <sz val="16"/>
      <name val="맑은 고딕"/>
      <family val="3"/>
      <charset val="129"/>
    </font>
    <font>
      <b/>
      <sz val="10"/>
      <name val="HY동녘B"/>
      <family val="1"/>
      <charset val="129"/>
    </font>
    <font>
      <sz val="11"/>
      <name val="HY헤드라인M"/>
      <family val="1"/>
      <charset val="129"/>
    </font>
    <font>
      <sz val="10"/>
      <name val="HY견고딕"/>
      <family val="1"/>
      <charset val="129"/>
    </font>
    <font>
      <b/>
      <sz val="9"/>
      <name val="맑은 고딕"/>
      <family val="3"/>
      <charset val="129"/>
    </font>
    <font>
      <sz val="24"/>
      <name val="HY헤드라인M"/>
      <family val="1"/>
      <charset val="129"/>
    </font>
    <font>
      <b/>
      <sz val="22"/>
      <name val="HY신명조"/>
      <family val="1"/>
      <charset val="129"/>
    </font>
    <font>
      <sz val="10"/>
      <name val="휴먼엑스포"/>
      <family val="1"/>
      <charset val="129"/>
    </font>
    <font>
      <sz val="12"/>
      <name val="HY수평선M"/>
      <family val="1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7"/>
      <name val="맑은 고딕"/>
      <family val="3"/>
      <charset val="129"/>
    </font>
    <font>
      <sz val="8.5"/>
      <name val="맑은 고딕"/>
      <family val="3"/>
      <charset val="129"/>
    </font>
    <font>
      <b/>
      <sz val="12"/>
      <name val="13"/>
      <family val="2"/>
    </font>
    <font>
      <b/>
      <sz val="13"/>
      <name val="MD아트체"/>
      <family val="1"/>
      <charset val="129"/>
    </font>
    <font>
      <b/>
      <sz val="12"/>
      <name val="MD아트체"/>
      <family val="1"/>
      <charset val="129"/>
    </font>
    <font>
      <sz val="18"/>
      <name val="HY견명조"/>
      <family val="1"/>
      <charset val="129"/>
    </font>
    <font>
      <b/>
      <u/>
      <sz val="10"/>
      <name val="맑은 고딕"/>
      <family val="3"/>
      <charset val="129"/>
    </font>
    <font>
      <b/>
      <u/>
      <sz val="10"/>
      <name val="HY울릉도M"/>
      <family val="1"/>
      <charset val="129"/>
    </font>
    <font>
      <sz val="9"/>
      <color indexed="8"/>
      <name val="HY울릉도M"/>
      <family val="1"/>
      <charset val="129"/>
    </font>
    <font>
      <sz val="9"/>
      <color indexed="8"/>
      <name val="맑은 고딕"/>
      <family val="3"/>
      <charset val="129"/>
    </font>
    <font>
      <b/>
      <sz val="10"/>
      <name val="HY신명조"/>
      <family val="1"/>
      <charset val="129"/>
    </font>
    <font>
      <b/>
      <sz val="9"/>
      <name val="HY신명조"/>
      <family val="1"/>
      <charset val="129"/>
    </font>
    <font>
      <sz val="10"/>
      <name val="HY신명조"/>
      <family val="1"/>
      <charset val="129"/>
    </font>
    <font>
      <sz val="11"/>
      <name val="HY신명조"/>
      <family val="1"/>
      <charset val="129"/>
    </font>
    <font>
      <sz val="10"/>
      <name val="바탕"/>
      <family val="1"/>
      <charset val="129"/>
    </font>
    <font>
      <b/>
      <sz val="11"/>
      <name val="문체부 바탕체"/>
      <family val="1"/>
      <charset val="129"/>
    </font>
    <font>
      <b/>
      <sz val="11"/>
      <color indexed="8"/>
      <name val="문체부 바탕체"/>
      <family val="1"/>
      <charset val="129"/>
    </font>
    <font>
      <sz val="11"/>
      <name val="문체부 바탕체"/>
      <family val="1"/>
      <charset val="129"/>
    </font>
    <font>
      <b/>
      <sz val="10"/>
      <name val="문체부 바탕체"/>
      <family val="1"/>
      <charset val="129"/>
    </font>
    <font>
      <sz val="7"/>
      <name val="돋움"/>
      <family val="3"/>
      <charset val="129"/>
    </font>
    <font>
      <sz val="10"/>
      <color theme="1"/>
      <name val="HY견명조"/>
      <family val="1"/>
      <charset val="129"/>
    </font>
    <font>
      <sz val="12"/>
      <name val="HY견명조"/>
      <family val="1"/>
      <charset val="129"/>
    </font>
    <font>
      <sz val="13"/>
      <name val="HY목각파임B"/>
      <family val="1"/>
      <charset val="129"/>
    </font>
    <font>
      <sz val="24"/>
      <name val="HY목각파임B"/>
      <family val="1"/>
      <charset val="129"/>
    </font>
    <font>
      <sz val="7.5"/>
      <name val="맑은 고딕"/>
      <family val="3"/>
      <charset val="129"/>
    </font>
    <font>
      <sz val="8"/>
      <name val="바탕"/>
      <family val="1"/>
      <charset val="129"/>
    </font>
    <font>
      <sz val="6.5"/>
      <name val="맑은 고딕"/>
      <family val="3"/>
      <charset val="129"/>
    </font>
    <font>
      <u/>
      <sz val="8"/>
      <color indexed="12"/>
      <name val="돋움"/>
      <family val="3"/>
      <charset val="129"/>
    </font>
    <font>
      <sz val="8"/>
      <color theme="1"/>
      <name val="HY견명조"/>
      <family val="1"/>
      <charset val="129"/>
    </font>
    <font>
      <sz val="7"/>
      <color theme="1"/>
      <name val="맑은 고딕"/>
      <family val="3"/>
      <charset val="129"/>
    </font>
    <font>
      <sz val="9"/>
      <name val="HY신명조"/>
      <family val="1"/>
      <charset val="129"/>
    </font>
    <font>
      <sz val="8"/>
      <name val="HY신명조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92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9" fillId="0" borderId="0"/>
    <xf numFmtId="0" fontId="11" fillId="0" borderId="0" applyFill="0" applyBorder="0" applyProtection="0">
      <alignment horizontal="centerContinuous" vertical="center"/>
    </xf>
    <xf numFmtId="0" fontId="6" fillId="2" borderId="0" applyFill="0" applyBorder="0" applyProtection="0">
      <alignment horizontal="center" vertical="center"/>
    </xf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177" fontId="2" fillId="0" borderId="0" applyFont="0" applyFill="0" applyBorder="0" applyAlignment="0" applyProtection="0"/>
    <xf numFmtId="190" fontId="8" fillId="0" borderId="0" applyFont="0" applyFill="0" applyBorder="0" applyAlignment="0" applyProtection="0"/>
    <xf numFmtId="189" fontId="5" fillId="2" borderId="0" applyFill="0" applyBorder="0" applyProtection="0">
      <alignment horizontal="right"/>
    </xf>
    <xf numFmtId="193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04">
    <xf numFmtId="0" fontId="0" fillId="0" borderId="0" xfId="0"/>
    <xf numFmtId="0" fontId="13" fillId="0" borderId="0" xfId="16" applyFont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NumberFormat="1" applyFont="1" applyBorder="1" applyAlignment="1">
      <alignment horizontal="center" vertical="center" wrapText="1"/>
    </xf>
    <xf numFmtId="185" fontId="17" fillId="0" borderId="0" xfId="0" applyNumberFormat="1" applyFont="1" applyBorder="1" applyAlignment="1">
      <alignment horizontal="center" vertical="center" wrapText="1"/>
    </xf>
    <xf numFmtId="177" fontId="15" fillId="0" borderId="0" xfId="1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Border="1"/>
    <xf numFmtId="185" fontId="13" fillId="0" borderId="0" xfId="0" applyNumberFormat="1" applyFont="1" applyBorder="1"/>
    <xf numFmtId="177" fontId="15" fillId="0" borderId="0" xfId="11" applyFont="1" applyBorder="1"/>
    <xf numFmtId="185" fontId="13" fillId="0" borderId="0" xfId="0" applyNumberFormat="1" applyFont="1"/>
    <xf numFmtId="177" fontId="15" fillId="0" borderId="0" xfId="11" applyFont="1"/>
    <xf numFmtId="3" fontId="13" fillId="0" borderId="0" xfId="0" applyNumberFormat="1" applyFont="1" applyAlignment="1">
      <alignment horizontal="distributed" vertical="center" wrapText="1"/>
    </xf>
    <xf numFmtId="3" fontId="13" fillId="0" borderId="0" xfId="0" applyNumberFormat="1" applyFont="1" applyAlignment="1">
      <alignment horizontal="center" vertical="center" wrapText="1"/>
    </xf>
    <xf numFmtId="185" fontId="13" fillId="0" borderId="0" xfId="0" applyNumberFormat="1" applyFont="1" applyAlignment="1">
      <alignment horizontal="center" vertical="center" wrapText="1"/>
    </xf>
    <xf numFmtId="177" fontId="15" fillId="0" borderId="0" xfId="11" applyFont="1" applyAlignment="1">
      <alignment horizontal="center" vertical="center" wrapText="1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185" fontId="13" fillId="0" borderId="0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81" fontId="13" fillId="0" borderId="0" xfId="0" applyNumberFormat="1" applyFont="1" applyBorder="1" applyAlignment="1">
      <alignment horizontal="left" vertical="center" indent="1"/>
    </xf>
    <xf numFmtId="179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83" fontId="13" fillId="0" borderId="0" xfId="0" applyNumberFormat="1" applyFont="1" applyBorder="1" applyAlignment="1">
      <alignment horizontal="left" vertical="center" indent="1"/>
    </xf>
    <xf numFmtId="0" fontId="12" fillId="0" borderId="0" xfId="0" applyNumberFormat="1" applyFont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3" fillId="0" borderId="0" xfId="0" quotePrefix="1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94" fontId="13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177" fontId="13" fillId="0" borderId="0" xfId="11" applyFont="1" applyBorder="1" applyAlignment="1">
      <alignment vertical="center"/>
    </xf>
    <xf numFmtId="177" fontId="13" fillId="0" borderId="0" xfId="11" applyFont="1" applyAlignment="1">
      <alignment vertical="center"/>
    </xf>
    <xf numFmtId="195" fontId="1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4" fillId="0" borderId="3" xfId="16" applyFont="1" applyBorder="1" applyAlignment="1">
      <alignment horizontal="left" vertical="center" indent="1"/>
    </xf>
    <xf numFmtId="0" fontId="14" fillId="0" borderId="0" xfId="16" applyFont="1" applyBorder="1" applyAlignment="1">
      <alignment horizontal="left" vertical="center" indent="1"/>
    </xf>
    <xf numFmtId="0" fontId="2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indent="1"/>
    </xf>
    <xf numFmtId="178" fontId="13" fillId="0" borderId="0" xfId="11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177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5" fillId="0" borderId="0" xfId="0" applyFont="1" applyBorder="1" applyAlignment="1"/>
    <xf numFmtId="176" fontId="20" fillId="0" borderId="0" xfId="15" applyFont="1" applyBorder="1" applyAlignment="1">
      <alignment horizontal="center" vertical="center"/>
    </xf>
    <xf numFmtId="177" fontId="15" fillId="0" borderId="0" xfId="1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28" fillId="0" borderId="0" xfId="16" applyFont="1" applyBorder="1" applyAlignment="1">
      <alignment horizontal="left" vertical="center" inden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right" vertical="center"/>
    </xf>
    <xf numFmtId="194" fontId="13" fillId="0" borderId="0" xfId="11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indent="1"/>
    </xf>
    <xf numFmtId="0" fontId="15" fillId="3" borderId="8" xfId="0" applyFont="1" applyFill="1" applyBorder="1" applyAlignment="1">
      <alignment horizontal="distributed" vertical="center" indent="1"/>
    </xf>
    <xf numFmtId="0" fontId="15" fillId="3" borderId="9" xfId="0" applyFont="1" applyFill="1" applyBorder="1" applyAlignment="1">
      <alignment horizontal="distributed" vertical="top" indent="1"/>
    </xf>
    <xf numFmtId="3" fontId="12" fillId="3" borderId="10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177" fontId="14" fillId="0" borderId="0" xfId="0" applyNumberFormat="1" applyFont="1" applyBorder="1" applyAlignment="1">
      <alignment horizontal="center" vertical="center"/>
    </xf>
    <xf numFmtId="177" fontId="13" fillId="0" borderId="0" xfId="11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188" fontId="19" fillId="0" borderId="0" xfId="0" applyNumberFormat="1" applyFont="1" applyBorder="1" applyAlignment="1">
      <alignment vertical="center"/>
    </xf>
    <xf numFmtId="188" fontId="19" fillId="0" borderId="0" xfId="0" applyNumberFormat="1" applyFont="1" applyBorder="1" applyAlignment="1">
      <alignment horizontal="left" vertical="center" indent="1"/>
    </xf>
    <xf numFmtId="0" fontId="21" fillId="0" borderId="9" xfId="0" applyFont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left" vertical="center" wrapText="1" indent="1"/>
    </xf>
    <xf numFmtId="3" fontId="13" fillId="3" borderId="14" xfId="0" applyNumberFormat="1" applyFont="1" applyFill="1" applyBorder="1" applyAlignment="1">
      <alignment horizontal="left" vertical="center" wrapText="1" indent="1"/>
    </xf>
    <xf numFmtId="3" fontId="13" fillId="3" borderId="15" xfId="0" applyNumberFormat="1" applyFont="1" applyFill="1" applyBorder="1" applyAlignment="1">
      <alignment horizontal="center" vertical="center" wrapText="1"/>
    </xf>
    <xf numFmtId="3" fontId="13" fillId="3" borderId="15" xfId="0" applyNumberFormat="1" applyFont="1" applyFill="1" applyBorder="1" applyAlignment="1">
      <alignment horizontal="left" vertical="center" wrapText="1" indent="1"/>
    </xf>
    <xf numFmtId="0" fontId="12" fillId="4" borderId="10" xfId="0" applyFont="1" applyFill="1" applyBorder="1" applyAlignment="1">
      <alignment horizontal="center" vertical="center" wrapText="1"/>
    </xf>
    <xf numFmtId="178" fontId="12" fillId="0" borderId="11" xfId="11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78" fontId="12" fillId="0" borderId="14" xfId="11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180" fontId="12" fillId="2" borderId="17" xfId="0" applyNumberFormat="1" applyFont="1" applyFill="1" applyBorder="1" applyAlignment="1">
      <alignment horizontal="center" vertical="center"/>
    </xf>
    <xf numFmtId="178" fontId="14" fillId="2" borderId="15" xfId="11" applyNumberFormat="1" applyFont="1" applyFill="1" applyBorder="1" applyAlignment="1">
      <alignment horizontal="center" vertical="center"/>
    </xf>
    <xf numFmtId="180" fontId="12" fillId="2" borderId="15" xfId="0" applyNumberFormat="1" applyFont="1" applyFill="1" applyBorder="1" applyAlignment="1">
      <alignment horizontal="center" vertical="center"/>
    </xf>
    <xf numFmtId="177" fontId="14" fillId="0" borderId="15" xfId="1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197" fontId="13" fillId="0" borderId="0" xfId="0" applyNumberFormat="1" applyFont="1" applyBorder="1" applyAlignment="1">
      <alignment vertical="center"/>
    </xf>
    <xf numFmtId="198" fontId="13" fillId="0" borderId="0" xfId="0" applyNumberFormat="1" applyFont="1" applyBorder="1" applyAlignment="1">
      <alignment vertical="center"/>
    </xf>
    <xf numFmtId="194" fontId="12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177" fontId="12" fillId="0" borderId="0" xfId="11" applyFont="1" applyBorder="1" applyAlignment="1">
      <alignment vertical="center"/>
    </xf>
    <xf numFmtId="185" fontId="12" fillId="0" borderId="0" xfId="0" applyNumberFormat="1" applyFont="1" applyBorder="1" applyAlignment="1">
      <alignment vertical="center"/>
    </xf>
    <xf numFmtId="183" fontId="12" fillId="0" borderId="0" xfId="0" applyNumberFormat="1" applyFont="1" applyBorder="1" applyAlignment="1">
      <alignment horizontal="left" vertical="center" indent="1"/>
    </xf>
    <xf numFmtId="0" fontId="21" fillId="0" borderId="18" xfId="0" applyFont="1" applyBorder="1" applyAlignment="1">
      <alignment horizontal="distributed" vertical="center" indent="1"/>
    </xf>
    <xf numFmtId="183" fontId="13" fillId="0" borderId="0" xfId="0" applyNumberFormat="1" applyFont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177" fontId="12" fillId="0" borderId="15" xfId="11" applyFont="1" applyBorder="1" applyAlignment="1">
      <alignment horizontal="center" vertical="center"/>
    </xf>
    <xf numFmtId="179" fontId="13" fillId="3" borderId="0" xfId="0" applyNumberFormat="1" applyFont="1" applyFill="1" applyBorder="1" applyAlignment="1">
      <alignment vertical="center"/>
    </xf>
    <xf numFmtId="179" fontId="13" fillId="3" borderId="0" xfId="0" applyNumberFormat="1" applyFont="1" applyFill="1" applyBorder="1" applyAlignment="1">
      <alignment horizontal="center" vertical="center"/>
    </xf>
    <xf numFmtId="179" fontId="12" fillId="3" borderId="0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177" fontId="15" fillId="0" borderId="0" xfId="11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8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left" vertical="center" indent="6"/>
    </xf>
    <xf numFmtId="179" fontId="13" fillId="2" borderId="0" xfId="0" applyNumberFormat="1" applyFont="1" applyFill="1" applyBorder="1" applyAlignment="1">
      <alignment vertical="center"/>
    </xf>
    <xf numFmtId="0" fontId="0" fillId="5" borderId="0" xfId="0" applyFill="1"/>
    <xf numFmtId="0" fontId="0" fillId="0" borderId="0" xfId="0" applyFill="1"/>
    <xf numFmtId="0" fontId="12" fillId="0" borderId="0" xfId="17" applyFont="1">
      <alignment vertical="center"/>
    </xf>
    <xf numFmtId="196" fontId="12" fillId="0" borderId="0" xfId="0" applyNumberFormat="1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179" fontId="13" fillId="7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right" indent="2"/>
    </xf>
    <xf numFmtId="0" fontId="54" fillId="0" borderId="0" xfId="0" applyFont="1" applyBorder="1" applyAlignment="1">
      <alignment vertical="center"/>
    </xf>
    <xf numFmtId="180" fontId="15" fillId="0" borderId="10" xfId="0" applyNumberFormat="1" applyFont="1" applyBorder="1" applyAlignment="1">
      <alignment horizontal="right" vertical="center" shrinkToFit="1"/>
    </xf>
    <xf numFmtId="3" fontId="15" fillId="0" borderId="10" xfId="0" applyNumberFormat="1" applyFont="1" applyBorder="1" applyAlignment="1">
      <alignment horizontal="right" vertical="center" shrinkToFit="1"/>
    </xf>
    <xf numFmtId="180" fontId="15" fillId="0" borderId="11" xfId="0" applyNumberFormat="1" applyFont="1" applyBorder="1" applyAlignment="1">
      <alignment horizontal="right" vertical="center" shrinkToFit="1"/>
    </xf>
    <xf numFmtId="3" fontId="15" fillId="0" borderId="11" xfId="0" applyNumberFormat="1" applyFont="1" applyBorder="1" applyAlignment="1">
      <alignment horizontal="right" vertical="center" shrinkToFit="1"/>
    </xf>
    <xf numFmtId="177" fontId="12" fillId="0" borderId="11" xfId="11" applyFont="1" applyBorder="1" applyAlignment="1">
      <alignment horizontal="center" vertical="center" shrinkToFit="1"/>
    </xf>
    <xf numFmtId="180" fontId="15" fillId="0" borderId="14" xfId="0" applyNumberFormat="1" applyFont="1" applyBorder="1" applyAlignment="1">
      <alignment horizontal="right" vertical="center" shrinkToFit="1"/>
    </xf>
    <xf numFmtId="3" fontId="15" fillId="0" borderId="14" xfId="0" applyNumberFormat="1" applyFont="1" applyBorder="1" applyAlignment="1">
      <alignment horizontal="right" vertical="center" shrinkToFit="1"/>
    </xf>
    <xf numFmtId="177" fontId="12" fillId="0" borderId="14" xfId="11" applyFont="1" applyBorder="1" applyAlignment="1">
      <alignment horizontal="center" vertical="center" shrinkToFit="1"/>
    </xf>
    <xf numFmtId="180" fontId="15" fillId="0" borderId="15" xfId="0" applyNumberFormat="1" applyFont="1" applyBorder="1" applyAlignment="1">
      <alignment horizontal="right" vertical="center" shrinkToFit="1"/>
    </xf>
    <xf numFmtId="3" fontId="15" fillId="0" borderId="15" xfId="0" applyNumberFormat="1" applyFont="1" applyBorder="1" applyAlignment="1">
      <alignment horizontal="right" vertical="center" shrinkToFit="1"/>
    </xf>
    <xf numFmtId="3" fontId="15" fillId="2" borderId="10" xfId="0" applyNumberFormat="1" applyFont="1" applyFill="1" applyBorder="1" applyAlignment="1">
      <alignment horizontal="right" vertical="center" shrinkToFit="1"/>
    </xf>
    <xf numFmtId="3" fontId="15" fillId="2" borderId="15" xfId="0" applyNumberFormat="1" applyFont="1" applyFill="1" applyBorder="1" applyAlignment="1">
      <alignment horizontal="right" vertical="center" shrinkToFit="1"/>
    </xf>
    <xf numFmtId="180" fontId="15" fillId="0" borderId="17" xfId="0" applyNumberFormat="1" applyFont="1" applyBorder="1" applyAlignment="1">
      <alignment horizontal="right" vertical="center" shrinkToFit="1"/>
    </xf>
    <xf numFmtId="3" fontId="15" fillId="0" borderId="17" xfId="0" applyNumberFormat="1" applyFont="1" applyBorder="1" applyAlignment="1">
      <alignment horizontal="right" vertical="center" shrinkToFit="1"/>
    </xf>
    <xf numFmtId="180" fontId="15" fillId="0" borderId="26" xfId="0" applyNumberFormat="1" applyFont="1" applyBorder="1" applyAlignment="1">
      <alignment horizontal="right" vertical="center" shrinkToFit="1"/>
    </xf>
    <xf numFmtId="3" fontId="15" fillId="0" borderId="26" xfId="0" applyNumberFormat="1" applyFont="1" applyBorder="1" applyAlignment="1">
      <alignment horizontal="right" vertical="center" shrinkToFit="1"/>
    </xf>
    <xf numFmtId="3" fontId="22" fillId="3" borderId="11" xfId="0" applyNumberFormat="1" applyFont="1" applyFill="1" applyBorder="1" applyAlignment="1">
      <alignment vertical="center" shrinkToFit="1"/>
    </xf>
    <xf numFmtId="3" fontId="12" fillId="3" borderId="11" xfId="0" applyNumberFormat="1" applyFont="1" applyFill="1" applyBorder="1" applyAlignment="1">
      <alignment vertical="center" shrinkToFit="1"/>
    </xf>
    <xf numFmtId="3" fontId="21" fillId="3" borderId="11" xfId="0" applyNumberFormat="1" applyFont="1" applyFill="1" applyBorder="1" applyAlignment="1">
      <alignment vertical="center" shrinkToFit="1"/>
    </xf>
    <xf numFmtId="3" fontId="22" fillId="3" borderId="11" xfId="0" applyNumberFormat="1" applyFont="1" applyFill="1" applyBorder="1" applyAlignment="1">
      <alignment horizontal="center" vertical="center" shrinkToFit="1"/>
    </xf>
    <xf numFmtId="3" fontId="21" fillId="3" borderId="14" xfId="0" applyNumberFormat="1" applyFont="1" applyFill="1" applyBorder="1" applyAlignment="1">
      <alignment vertical="center" shrinkToFit="1"/>
    </xf>
    <xf numFmtId="177" fontId="12" fillId="4" borderId="10" xfId="11" applyFont="1" applyFill="1" applyBorder="1" applyAlignment="1">
      <alignment horizontal="center" vertical="center" shrinkToFit="1"/>
    </xf>
    <xf numFmtId="194" fontId="12" fillId="4" borderId="10" xfId="11" applyNumberFormat="1" applyFont="1" applyFill="1" applyBorder="1" applyAlignment="1">
      <alignment horizontal="center" vertical="center" shrinkToFit="1"/>
    </xf>
    <xf numFmtId="177" fontId="22" fillId="0" borderId="8" xfId="11" applyFont="1" applyBorder="1" applyAlignment="1">
      <alignment horizontal="left" indent="1" shrinkToFit="1"/>
    </xf>
    <xf numFmtId="0" fontId="12" fillId="0" borderId="8" xfId="0" applyFont="1" applyBorder="1" applyAlignment="1">
      <alignment vertical="center"/>
    </xf>
    <xf numFmtId="0" fontId="12" fillId="0" borderId="0" xfId="0" applyFont="1" applyAlignment="1"/>
    <xf numFmtId="180" fontId="21" fillId="0" borderId="18" xfId="0" applyNumberFormat="1" applyFont="1" applyBorder="1" applyAlignment="1">
      <alignment horizontal="left" vertical="center" indent="1"/>
    </xf>
    <xf numFmtId="0" fontId="57" fillId="0" borderId="0" xfId="0" applyFont="1" applyBorder="1" applyAlignment="1">
      <alignment horizontal="left" vertical="center" indent="1"/>
    </xf>
    <xf numFmtId="0" fontId="60" fillId="0" borderId="0" xfId="0" applyFont="1" applyBorder="1" applyAlignment="1">
      <alignment horizontal="left" vertical="center" indent="1"/>
    </xf>
    <xf numFmtId="0" fontId="59" fillId="0" borderId="0" xfId="16" applyFont="1" applyBorder="1" applyAlignment="1">
      <alignment horizontal="left" vertical="center" indent="1"/>
    </xf>
    <xf numFmtId="0" fontId="57" fillId="0" borderId="0" xfId="16" applyFont="1" applyBorder="1" applyAlignment="1">
      <alignment horizontal="left" vertical="center" indent="1"/>
    </xf>
    <xf numFmtId="0" fontId="13" fillId="0" borderId="0" xfId="0" applyFont="1" applyAlignment="1">
      <alignment vertical="top"/>
    </xf>
    <xf numFmtId="0" fontId="13" fillId="0" borderId="0" xfId="0" applyFont="1" applyAlignment="1"/>
    <xf numFmtId="0" fontId="14" fillId="0" borderId="3" xfId="16" applyFont="1" applyBorder="1" applyAlignment="1">
      <alignment horizontal="left" vertical="top"/>
    </xf>
    <xf numFmtId="0" fontId="14" fillId="0" borderId="0" xfId="16" applyFont="1" applyBorder="1" applyAlignment="1">
      <alignment horizontal="left" vertical="top"/>
    </xf>
    <xf numFmtId="0" fontId="13" fillId="0" borderId="0" xfId="16" applyFont="1" applyAlignment="1">
      <alignment vertical="top"/>
    </xf>
    <xf numFmtId="0" fontId="63" fillId="8" borderId="2" xfId="16" applyFont="1" applyFill="1" applyBorder="1" applyAlignment="1">
      <alignment vertical="center"/>
    </xf>
    <xf numFmtId="0" fontId="15" fillId="0" borderId="0" xfId="0" applyFont="1" applyBorder="1" applyAlignment="1">
      <alignment horizontal="left" indent="1"/>
    </xf>
    <xf numFmtId="177" fontId="21" fillId="0" borderId="11" xfId="11" applyFont="1" applyBorder="1" applyAlignment="1">
      <alignment horizontal="center" vertical="center" shrinkToFit="1"/>
    </xf>
    <xf numFmtId="177" fontId="21" fillId="0" borderId="14" xfId="11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left" vertical="center" indent="1" shrinkToFit="1"/>
    </xf>
    <xf numFmtId="0" fontId="22" fillId="0" borderId="18" xfId="0" applyFont="1" applyBorder="1" applyAlignment="1">
      <alignment horizontal="left" vertical="center" indent="1" shrinkToFit="1"/>
    </xf>
    <xf numFmtId="0" fontId="42" fillId="0" borderId="22" xfId="0" applyFont="1" applyBorder="1" applyAlignment="1">
      <alignment horizontal="left" vertical="center" indent="1"/>
    </xf>
    <xf numFmtId="0" fontId="42" fillId="0" borderId="23" xfId="0" applyFont="1" applyBorder="1" applyAlignment="1">
      <alignment horizontal="left" vertical="center" indent="1"/>
    </xf>
    <xf numFmtId="0" fontId="42" fillId="0" borderId="18" xfId="0" applyFont="1" applyBorder="1" applyAlignment="1">
      <alignment horizontal="left" vertical="center" indent="1"/>
    </xf>
    <xf numFmtId="0" fontId="42" fillId="0" borderId="24" xfId="0" applyFont="1" applyBorder="1" applyAlignment="1">
      <alignment horizontal="right" vertical="center"/>
    </xf>
    <xf numFmtId="0" fontId="42" fillId="0" borderId="25" xfId="0" applyFont="1" applyBorder="1" applyAlignment="1">
      <alignment vertical="center"/>
    </xf>
    <xf numFmtId="0" fontId="42" fillId="0" borderId="23" xfId="0" applyFont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42" fillId="0" borderId="22" xfId="0" applyFont="1" applyBorder="1" applyAlignment="1">
      <alignment horizontal="right" vertical="center"/>
    </xf>
    <xf numFmtId="0" fontId="42" fillId="0" borderId="22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87" fontId="22" fillId="0" borderId="22" xfId="11" applyNumberFormat="1" applyFont="1" applyBorder="1" applyAlignment="1">
      <alignment horizontal="left" vertical="center" indent="1" shrinkToFit="1"/>
    </xf>
    <xf numFmtId="177" fontId="22" fillId="0" borderId="18" xfId="11" applyFont="1" applyBorder="1" applyAlignment="1">
      <alignment horizontal="left" indent="1" shrinkToFit="1"/>
    </xf>
    <xf numFmtId="0" fontId="13" fillId="0" borderId="36" xfId="16" applyFont="1" applyBorder="1" applyAlignment="1">
      <alignment vertical="center"/>
    </xf>
    <xf numFmtId="0" fontId="13" fillId="0" borderId="8" xfId="16" applyFont="1" applyBorder="1" applyAlignment="1">
      <alignment vertical="center"/>
    </xf>
    <xf numFmtId="0" fontId="13" fillId="0" borderId="8" xfId="16" applyFont="1" applyBorder="1" applyAlignment="1">
      <alignment vertical="top"/>
    </xf>
    <xf numFmtId="0" fontId="39" fillId="8" borderId="20" xfId="16" applyFont="1" applyFill="1" applyBorder="1" applyAlignment="1">
      <alignment vertical="center"/>
    </xf>
    <xf numFmtId="0" fontId="28" fillId="0" borderId="3" xfId="0" applyFont="1" applyBorder="1" applyAlignment="1">
      <alignment horizontal="left" vertical="center" indent="1"/>
    </xf>
    <xf numFmtId="0" fontId="12" fillId="0" borderId="8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indent="1"/>
    </xf>
    <xf numFmtId="0" fontId="13" fillId="0" borderId="8" xfId="0" applyFont="1" applyBorder="1"/>
    <xf numFmtId="0" fontId="16" fillId="0" borderId="3" xfId="0" applyFont="1" applyBorder="1" applyAlignment="1">
      <alignment horizontal="left" vertical="center"/>
    </xf>
    <xf numFmtId="0" fontId="57" fillId="0" borderId="3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8" xfId="0" applyFont="1" applyBorder="1" applyAlignment="1"/>
    <xf numFmtId="0" fontId="57" fillId="0" borderId="3" xfId="16" applyFont="1" applyFill="1" applyBorder="1" applyAlignment="1">
      <alignment horizontal="left" vertical="center" inden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180" fontId="26" fillId="6" borderId="15" xfId="0" applyNumberFormat="1" applyFont="1" applyFill="1" applyBorder="1" applyAlignment="1">
      <alignment horizontal="right" vertical="center" shrinkToFit="1"/>
    </xf>
    <xf numFmtId="3" fontId="26" fillId="6" borderId="15" xfId="0" applyNumberFormat="1" applyFont="1" applyFill="1" applyBorder="1" applyAlignment="1">
      <alignment horizontal="right" vertical="center" shrinkToFit="1"/>
    </xf>
    <xf numFmtId="184" fontId="19" fillId="0" borderId="0" xfId="11" applyNumberFormat="1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right" vertical="center"/>
    </xf>
    <xf numFmtId="194" fontId="13" fillId="0" borderId="0" xfId="11" applyNumberFormat="1" applyFont="1" applyBorder="1" applyAlignment="1">
      <alignment horizontal="center" vertical="center"/>
    </xf>
    <xf numFmtId="0" fontId="56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80" fontId="12" fillId="2" borderId="0" xfId="0" applyNumberFormat="1" applyFont="1" applyFill="1" applyBorder="1" applyAlignment="1">
      <alignment horizontal="center" vertical="center"/>
    </xf>
    <xf numFmtId="0" fontId="42" fillId="0" borderId="18" xfId="0" applyFont="1" applyBorder="1" applyAlignment="1">
      <alignment horizontal="distributed" vertical="center" indent="1"/>
    </xf>
    <xf numFmtId="177" fontId="13" fillId="0" borderId="0" xfId="0" applyNumberFormat="1" applyFont="1" applyBorder="1" applyAlignment="1">
      <alignment vertical="center"/>
    </xf>
    <xf numFmtId="180" fontId="15" fillId="0" borderId="44" xfId="0" applyNumberFormat="1" applyFont="1" applyBorder="1" applyAlignment="1">
      <alignment horizontal="right" vertical="center" shrinkToFit="1"/>
    </xf>
    <xf numFmtId="0" fontId="12" fillId="0" borderId="3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7" fillId="0" borderId="0" xfId="0" applyFont="1" applyBorder="1" applyAlignment="1">
      <alignment vertical="center"/>
    </xf>
    <xf numFmtId="179" fontId="13" fillId="0" borderId="0" xfId="0" applyNumberFormat="1" applyFont="1" applyBorder="1" applyAlignment="1">
      <alignment horizontal="right" vertical="center"/>
    </xf>
    <xf numFmtId="194" fontId="13" fillId="0" borderId="0" xfId="11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/>
    </xf>
    <xf numFmtId="177" fontId="13" fillId="0" borderId="20" xfId="11" applyFont="1" applyBorder="1" applyAlignment="1">
      <alignment vertical="center"/>
    </xf>
    <xf numFmtId="177" fontId="13" fillId="0" borderId="17" xfId="11" applyFont="1" applyBorder="1" applyAlignment="1">
      <alignment vertical="center"/>
    </xf>
    <xf numFmtId="0" fontId="22" fillId="4" borderId="17" xfId="0" applyFont="1" applyFill="1" applyBorder="1" applyAlignment="1">
      <alignment horizontal="center" vertical="center"/>
    </xf>
    <xf numFmtId="0" fontId="12" fillId="0" borderId="8" xfId="0" applyFont="1" applyBorder="1" applyAlignment="1"/>
    <xf numFmtId="0" fontId="13" fillId="0" borderId="9" xfId="0" applyFont="1" applyBorder="1" applyAlignment="1">
      <alignment vertical="top"/>
    </xf>
    <xf numFmtId="0" fontId="15" fillId="0" borderId="12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indent="1"/>
    </xf>
    <xf numFmtId="0" fontId="21" fillId="0" borderId="23" xfId="0" applyFont="1" applyBorder="1" applyAlignment="1">
      <alignment horizontal="left" vertical="center" indent="1"/>
    </xf>
    <xf numFmtId="0" fontId="21" fillId="0" borderId="18" xfId="0" applyFont="1" applyBorder="1" applyAlignment="1">
      <alignment horizontal="left" vertical="center" indent="1"/>
    </xf>
    <xf numFmtId="0" fontId="22" fillId="0" borderId="2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187" fontId="42" fillId="0" borderId="31" xfId="11" applyNumberFormat="1" applyFont="1" applyBorder="1" applyAlignment="1">
      <alignment horizontal="left" vertical="center"/>
    </xf>
    <xf numFmtId="0" fontId="12" fillId="0" borderId="12" xfId="16" applyFont="1" applyFill="1" applyBorder="1" applyAlignment="1">
      <alignment horizontal="left" vertical="top"/>
    </xf>
    <xf numFmtId="0" fontId="12" fillId="0" borderId="13" xfId="16" applyFont="1" applyFill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2" fillId="0" borderId="3" xfId="16" applyFont="1" applyFill="1" applyBorder="1" applyAlignment="1">
      <alignment horizontal="left" vertical="center"/>
    </xf>
    <xf numFmtId="0" fontId="12" fillId="0" borderId="0" xfId="16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3" xfId="16" applyFont="1" applyFill="1" applyBorder="1" applyAlignment="1">
      <alignment horizontal="left" vertical="center" indent="1"/>
    </xf>
    <xf numFmtId="0" fontId="12" fillId="0" borderId="0" xfId="16" applyFont="1" applyFill="1" applyBorder="1" applyAlignment="1">
      <alignment horizontal="left" vertical="center" indent="1"/>
    </xf>
    <xf numFmtId="9" fontId="27" fillId="0" borderId="34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36" fillId="0" borderId="43" xfId="16" applyFont="1" applyBorder="1" applyAlignment="1">
      <alignment horizontal="center"/>
    </xf>
    <xf numFmtId="0" fontId="33" fillId="0" borderId="42" xfId="0" applyFont="1" applyBorder="1"/>
    <xf numFmtId="0" fontId="33" fillId="0" borderId="36" xfId="0" applyFont="1" applyBorder="1"/>
    <xf numFmtId="0" fontId="33" fillId="0" borderId="3" xfId="0" applyFont="1" applyBorder="1"/>
    <xf numFmtId="0" fontId="33" fillId="0" borderId="0" xfId="0" applyFont="1" applyBorder="1"/>
    <xf numFmtId="0" fontId="33" fillId="0" borderId="8" xfId="0" applyFont="1" applyBorder="1"/>
    <xf numFmtId="0" fontId="14" fillId="0" borderId="43" xfId="16" applyFont="1" applyBorder="1" applyAlignment="1">
      <alignment horizontal="left" wrapText="1" indent="1"/>
    </xf>
    <xf numFmtId="0" fontId="14" fillId="0" borderId="42" xfId="16" applyFont="1" applyBorder="1" applyAlignment="1">
      <alignment horizontal="left" wrapText="1" indent="1"/>
    </xf>
    <xf numFmtId="0" fontId="37" fillId="0" borderId="3" xfId="16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64" fillId="8" borderId="21" xfId="16" applyFont="1" applyFill="1" applyBorder="1" applyAlignment="1">
      <alignment horizontal="center" vertical="center" wrapText="1"/>
    </xf>
    <xf numFmtId="0" fontId="64" fillId="8" borderId="2" xfId="16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left" vertical="center"/>
    </xf>
    <xf numFmtId="0" fontId="29" fillId="0" borderId="0" xfId="16" applyFont="1" applyBorder="1" applyAlignment="1">
      <alignment horizontal="left" vertical="center" indent="2"/>
    </xf>
    <xf numFmtId="0" fontId="62" fillId="0" borderId="45" xfId="18" applyFont="1" applyBorder="1" applyAlignment="1" applyProtection="1">
      <alignment horizontal="left" vertical="center"/>
    </xf>
    <xf numFmtId="0" fontId="62" fillId="0" borderId="39" xfId="18" applyFont="1" applyBorder="1" applyAlignment="1" applyProtection="1">
      <alignment horizontal="left" vertical="center"/>
    </xf>
    <xf numFmtId="0" fontId="62" fillId="0" borderId="46" xfId="18" applyFont="1" applyBorder="1" applyAlignment="1" applyProtection="1">
      <alignment horizontal="left" vertical="center"/>
    </xf>
    <xf numFmtId="0" fontId="62" fillId="0" borderId="47" xfId="18" applyFont="1" applyBorder="1" applyAlignment="1" applyProtection="1">
      <alignment horizontal="left" vertical="center" wrapText="1"/>
    </xf>
    <xf numFmtId="0" fontId="62" fillId="0" borderId="33" xfId="18" applyFont="1" applyBorder="1" applyAlignment="1" applyProtection="1">
      <alignment horizontal="left" vertical="center"/>
    </xf>
    <xf numFmtId="0" fontId="62" fillId="0" borderId="48" xfId="18" applyFont="1" applyBorder="1" applyAlignment="1" applyProtection="1">
      <alignment horizontal="left" vertical="center"/>
    </xf>
    <xf numFmtId="0" fontId="69" fillId="0" borderId="0" xfId="18" applyFont="1" applyBorder="1" applyAlignment="1" applyProtection="1">
      <alignment horizontal="left" vertical="center"/>
    </xf>
    <xf numFmtId="0" fontId="30" fillId="0" borderId="3" xfId="16" applyFont="1" applyBorder="1" applyAlignment="1">
      <alignment horizontal="left" vertical="center" wrapText="1" indent="3"/>
    </xf>
    <xf numFmtId="0" fontId="30" fillId="0" borderId="0" xfId="16" applyFont="1" applyBorder="1" applyAlignment="1">
      <alignment horizontal="left" vertical="center" wrapText="1" indent="3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8" fillId="0" borderId="3" xfId="0" applyFont="1" applyBorder="1" applyAlignment="1">
      <alignment horizontal="left" vertical="center" indent="1"/>
    </xf>
    <xf numFmtId="0" fontId="58" fillId="0" borderId="0" xfId="0" applyFont="1" applyBorder="1" applyAlignment="1">
      <alignment horizontal="left" vertical="center" indent="1"/>
    </xf>
    <xf numFmtId="0" fontId="12" fillId="0" borderId="3" xfId="16" applyFont="1" applyBorder="1" applyAlignment="1">
      <alignment horizontal="left" vertical="center" indent="1"/>
    </xf>
    <xf numFmtId="0" fontId="12" fillId="0" borderId="0" xfId="16" applyFont="1" applyBorder="1" applyAlignment="1">
      <alignment horizontal="left" vertical="center" indent="1"/>
    </xf>
    <xf numFmtId="0" fontId="12" fillId="0" borderId="3" xfId="16" applyFont="1" applyBorder="1" applyAlignment="1">
      <alignment horizontal="left" vertical="center"/>
    </xf>
    <xf numFmtId="0" fontId="12" fillId="0" borderId="0" xfId="16" applyFont="1" applyBorder="1" applyAlignment="1">
      <alignment horizontal="left" vertical="center"/>
    </xf>
    <xf numFmtId="3" fontId="15" fillId="3" borderId="20" xfId="0" applyNumberFormat="1" applyFont="1" applyFill="1" applyBorder="1" applyAlignment="1">
      <alignment horizontal="distributed" vertical="center" wrapText="1" indent="1"/>
    </xf>
    <xf numFmtId="3" fontId="15" fillId="3" borderId="17" xfId="0" applyNumberFormat="1" applyFont="1" applyFill="1" applyBorder="1" applyAlignment="1">
      <alignment horizontal="distributed" vertical="center" wrapText="1" indent="1"/>
    </xf>
    <xf numFmtId="177" fontId="12" fillId="0" borderId="17" xfId="11" applyFont="1" applyBorder="1" applyAlignment="1">
      <alignment horizontal="center" vertical="center" shrinkToFit="1"/>
    </xf>
    <xf numFmtId="3" fontId="46" fillId="3" borderId="16" xfId="0" applyNumberFormat="1" applyFont="1" applyFill="1" applyBorder="1" applyAlignment="1">
      <alignment horizontal="center" vertical="center" wrapText="1"/>
    </xf>
    <xf numFmtId="3" fontId="46" fillId="3" borderId="15" xfId="0" applyNumberFormat="1" applyFont="1" applyFill="1" applyBorder="1" applyAlignment="1">
      <alignment horizontal="center" vertical="center" wrapText="1"/>
    </xf>
    <xf numFmtId="3" fontId="46" fillId="3" borderId="17" xfId="0" applyNumberFormat="1" applyFont="1" applyFill="1" applyBorder="1" applyAlignment="1">
      <alignment horizontal="center" vertical="center" wrapText="1"/>
    </xf>
    <xf numFmtId="182" fontId="65" fillId="0" borderId="0" xfId="0" applyNumberFormat="1" applyFont="1" applyBorder="1" applyAlignment="1">
      <alignment horizontal="center" wrapText="1"/>
    </xf>
    <xf numFmtId="177" fontId="46" fillId="3" borderId="16" xfId="11" applyFont="1" applyFill="1" applyBorder="1" applyAlignment="1">
      <alignment horizontal="center" vertical="center" wrapText="1"/>
    </xf>
    <xf numFmtId="177" fontId="46" fillId="3" borderId="15" xfId="11" applyFont="1" applyFill="1" applyBorder="1" applyAlignment="1">
      <alignment horizontal="center" vertical="center" wrapText="1"/>
    </xf>
    <xf numFmtId="3" fontId="45" fillId="3" borderId="43" xfId="0" applyNumberFormat="1" applyFont="1" applyFill="1" applyBorder="1" applyAlignment="1">
      <alignment horizontal="center" vertical="center" wrapText="1"/>
    </xf>
    <xf numFmtId="3" fontId="45" fillId="3" borderId="42" xfId="0" applyNumberFormat="1" applyFont="1" applyFill="1" applyBorder="1" applyAlignment="1">
      <alignment horizontal="center" vertical="center" wrapText="1"/>
    </xf>
    <xf numFmtId="3" fontId="45" fillId="3" borderId="36" xfId="0" applyNumberFormat="1" applyFont="1" applyFill="1" applyBorder="1" applyAlignment="1">
      <alignment horizontal="center" vertical="center" wrapText="1"/>
    </xf>
    <xf numFmtId="3" fontId="45" fillId="3" borderId="12" xfId="0" applyNumberFormat="1" applyFont="1" applyFill="1" applyBorder="1" applyAlignment="1">
      <alignment horizontal="center" vertical="center" wrapText="1"/>
    </xf>
    <xf numFmtId="3" fontId="45" fillId="3" borderId="13" xfId="0" applyNumberFormat="1" applyFont="1" applyFill="1" applyBorder="1" applyAlignment="1">
      <alignment horizontal="center" vertical="center" wrapText="1"/>
    </xf>
    <xf numFmtId="3" fontId="45" fillId="3" borderId="9" xfId="0" applyNumberFormat="1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 indent="1"/>
    </xf>
    <xf numFmtId="177" fontId="12" fillId="0" borderId="11" xfId="11" applyFont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177" fontId="44" fillId="6" borderId="15" xfId="11" applyFont="1" applyFill="1" applyBorder="1" applyAlignment="1">
      <alignment horizontal="center" vertical="center" shrinkToFit="1"/>
    </xf>
    <xf numFmtId="3" fontId="26" fillId="6" borderId="12" xfId="0" applyNumberFormat="1" applyFont="1" applyFill="1" applyBorder="1" applyAlignment="1">
      <alignment horizontal="center" vertical="center" wrapText="1"/>
    </xf>
    <xf numFmtId="3" fontId="26" fillId="6" borderId="13" xfId="0" applyNumberFormat="1" applyFont="1" applyFill="1" applyBorder="1" applyAlignment="1">
      <alignment horizontal="center" vertical="center" wrapText="1"/>
    </xf>
    <xf numFmtId="3" fontId="26" fillId="6" borderId="9" xfId="0" applyNumberFormat="1" applyFont="1" applyFill="1" applyBorder="1" applyAlignment="1">
      <alignment horizontal="center" vertical="center" wrapText="1"/>
    </xf>
    <xf numFmtId="3" fontId="15" fillId="3" borderId="35" xfId="0" applyNumberFormat="1" applyFont="1" applyFill="1" applyBorder="1" applyAlignment="1">
      <alignment horizontal="distributed" vertical="center" wrapText="1" indent="1"/>
    </xf>
    <xf numFmtId="3" fontId="15" fillId="3" borderId="26" xfId="0" applyNumberFormat="1" applyFont="1" applyFill="1" applyBorder="1" applyAlignment="1">
      <alignment horizontal="distributed" vertical="center" wrapText="1" indent="1"/>
    </xf>
    <xf numFmtId="177" fontId="12" fillId="0" borderId="44" xfId="11" applyFont="1" applyBorder="1" applyAlignment="1">
      <alignment horizontal="center" vertical="center" shrinkToFit="1"/>
    </xf>
    <xf numFmtId="3" fontId="12" fillId="3" borderId="20" xfId="0" applyNumberFormat="1" applyFont="1" applyFill="1" applyBorder="1" applyAlignment="1">
      <alignment horizontal="distributed" vertical="center" wrapText="1" indent="1"/>
    </xf>
    <xf numFmtId="3" fontId="12" fillId="3" borderId="17" xfId="0" applyNumberFormat="1" applyFont="1" applyFill="1" applyBorder="1" applyAlignment="1">
      <alignment horizontal="distributed" vertical="center" wrapText="1" indent="1"/>
    </xf>
    <xf numFmtId="3" fontId="15" fillId="3" borderId="16" xfId="0" applyNumberFormat="1" applyFont="1" applyFill="1" applyBorder="1" applyAlignment="1">
      <alignment horizontal="center" vertical="center" textRotation="255" wrapText="1"/>
    </xf>
    <xf numFmtId="3" fontId="15" fillId="3" borderId="30" xfId="0" applyNumberFormat="1" applyFont="1" applyFill="1" applyBorder="1" applyAlignment="1">
      <alignment horizontal="center" vertical="center" textRotation="255" wrapText="1"/>
    </xf>
    <xf numFmtId="3" fontId="15" fillId="3" borderId="15" xfId="0" applyNumberFormat="1" applyFont="1" applyFill="1" applyBorder="1" applyAlignment="1">
      <alignment horizontal="center" vertical="center" textRotation="255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distributed" indent="1"/>
    </xf>
    <xf numFmtId="0" fontId="15" fillId="3" borderId="8" xfId="0" applyFont="1" applyFill="1" applyBorder="1" applyAlignment="1">
      <alignment horizontal="distributed" indent="1"/>
    </xf>
    <xf numFmtId="177" fontId="12" fillId="0" borderId="10" xfId="11" applyFont="1" applyBorder="1" applyAlignment="1">
      <alignment horizontal="center" vertical="center" shrinkToFit="1"/>
    </xf>
    <xf numFmtId="177" fontId="12" fillId="0" borderId="14" xfId="11" applyFont="1" applyBorder="1" applyAlignment="1">
      <alignment horizontal="center" vertical="center" shrinkToFit="1"/>
    </xf>
    <xf numFmtId="184" fontId="19" fillId="0" borderId="0" xfId="11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94" fontId="13" fillId="0" borderId="0" xfId="11" applyNumberFormat="1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indent="1"/>
    </xf>
    <xf numFmtId="0" fontId="22" fillId="6" borderId="16" xfId="0" applyFont="1" applyFill="1" applyBorder="1" applyAlignment="1">
      <alignment horizontal="center" textRotation="92" wrapText="1"/>
    </xf>
    <xf numFmtId="0" fontId="22" fillId="6" borderId="30" xfId="0" applyFont="1" applyFill="1" applyBorder="1" applyAlignment="1">
      <alignment horizontal="center" textRotation="92" wrapText="1"/>
    </xf>
    <xf numFmtId="180" fontId="12" fillId="0" borderId="22" xfId="0" applyNumberFormat="1" applyFont="1" applyBorder="1" applyAlignment="1">
      <alignment vertical="center"/>
    </xf>
    <xf numFmtId="180" fontId="12" fillId="0" borderId="18" xfId="0" applyNumberFormat="1" applyFont="1" applyBorder="1" applyAlignment="1">
      <alignment vertical="center"/>
    </xf>
    <xf numFmtId="180" fontId="12" fillId="0" borderId="24" xfId="0" applyNumberFormat="1" applyFont="1" applyBorder="1" applyAlignment="1">
      <alignment horizontal="right" vertical="center"/>
    </xf>
    <xf numFmtId="180" fontId="12" fillId="0" borderId="38" xfId="0" applyNumberFormat="1" applyFont="1" applyBorder="1" applyAlignment="1">
      <alignment horizontal="right" vertical="center"/>
    </xf>
    <xf numFmtId="0" fontId="42" fillId="0" borderId="22" xfId="0" applyFont="1" applyBorder="1" applyAlignment="1">
      <alignment horizontal="left" vertical="center" indent="1" shrinkToFit="1"/>
    </xf>
    <xf numFmtId="0" fontId="42" fillId="0" borderId="23" xfId="0" applyFont="1" applyBorder="1" applyAlignment="1">
      <alignment horizontal="left" vertical="center" indent="1" shrinkToFit="1"/>
    </xf>
    <xf numFmtId="0" fontId="42" fillId="0" borderId="18" xfId="0" applyFont="1" applyBorder="1" applyAlignment="1">
      <alignment horizontal="left" vertical="center" indent="1" shrinkToFit="1"/>
    </xf>
    <xf numFmtId="0" fontId="22" fillId="6" borderId="30" xfId="0" applyFont="1" applyFill="1" applyBorder="1" applyAlignment="1">
      <alignment horizontal="center" vertical="top" textRotation="91" wrapText="1"/>
    </xf>
    <xf numFmtId="0" fontId="22" fillId="6" borderId="15" xfId="0" applyFont="1" applyFill="1" applyBorder="1" applyAlignment="1">
      <alignment horizontal="center" vertical="top" textRotation="91" wrapText="1"/>
    </xf>
    <xf numFmtId="0" fontId="35" fillId="8" borderId="13" xfId="0" applyFont="1" applyFill="1" applyBorder="1" applyAlignment="1">
      <alignment horizontal="distributed" vertical="center" indent="2"/>
    </xf>
    <xf numFmtId="0" fontId="35" fillId="8" borderId="9" xfId="0" applyFont="1" applyFill="1" applyBorder="1" applyAlignment="1">
      <alignment horizontal="distributed" vertical="center" indent="2"/>
    </xf>
    <xf numFmtId="0" fontId="21" fillId="0" borderId="28" xfId="0" applyFont="1" applyBorder="1" applyAlignment="1">
      <alignment horizontal="left" vertical="center" indent="1"/>
    </xf>
    <xf numFmtId="0" fontId="21" fillId="0" borderId="29" xfId="0" applyFont="1" applyBorder="1" applyAlignment="1">
      <alignment horizontal="left" vertical="center" indent="1"/>
    </xf>
    <xf numFmtId="0" fontId="21" fillId="0" borderId="19" xfId="0" applyFont="1" applyBorder="1" applyAlignment="1">
      <alignment horizontal="left" vertical="center" indent="1"/>
    </xf>
    <xf numFmtId="0" fontId="42" fillId="0" borderId="33" xfId="0" applyFont="1" applyBorder="1" applyAlignment="1">
      <alignment horizontal="distributed" vertical="center" indent="1"/>
    </xf>
    <xf numFmtId="0" fontId="61" fillId="0" borderId="32" xfId="0" applyFont="1" applyBorder="1"/>
    <xf numFmtId="180" fontId="12" fillId="0" borderId="31" xfId="0" applyNumberFormat="1" applyFont="1" applyBorder="1" applyAlignment="1">
      <alignment horizontal="right" vertical="center"/>
    </xf>
    <xf numFmtId="180" fontId="12" fillId="0" borderId="32" xfId="0" applyNumberFormat="1" applyFont="1" applyBorder="1" applyAlignment="1">
      <alignment horizontal="right" vertical="center"/>
    </xf>
    <xf numFmtId="0" fontId="42" fillId="0" borderId="31" xfId="0" applyFont="1" applyBorder="1" applyAlignment="1">
      <alignment horizontal="left" vertical="center" indent="1" shrinkToFit="1"/>
    </xf>
    <xf numFmtId="0" fontId="42" fillId="0" borderId="33" xfId="0" applyFont="1" applyBorder="1" applyAlignment="1">
      <alignment horizontal="left" vertical="center" indent="1" shrinkToFit="1"/>
    </xf>
    <xf numFmtId="0" fontId="42" fillId="0" borderId="32" xfId="0" applyFont="1" applyBorder="1" applyAlignment="1">
      <alignment horizontal="left" vertical="center" indent="1" shrinkToFit="1"/>
    </xf>
    <xf numFmtId="0" fontId="42" fillId="0" borderId="21" xfId="0" applyFont="1" applyBorder="1" applyAlignment="1">
      <alignment horizontal="left" vertical="center" indent="1" shrinkToFit="1"/>
    </xf>
    <xf numFmtId="0" fontId="42" fillId="0" borderId="2" xfId="0" applyFont="1" applyBorder="1" applyAlignment="1">
      <alignment horizontal="left" vertical="center" indent="1" shrinkToFit="1"/>
    </xf>
    <xf numFmtId="0" fontId="42" fillId="0" borderId="20" xfId="0" applyFont="1" applyBorder="1" applyAlignment="1">
      <alignment horizontal="left" vertical="center" indent="1" shrinkToFit="1"/>
    </xf>
    <xf numFmtId="0" fontId="42" fillId="0" borderId="28" xfId="0" applyFont="1" applyBorder="1" applyAlignment="1">
      <alignment horizontal="left" vertical="center" indent="1" shrinkToFit="1"/>
    </xf>
    <xf numFmtId="0" fontId="42" fillId="0" borderId="29" xfId="0" applyFont="1" applyBorder="1" applyAlignment="1">
      <alignment horizontal="left" vertical="center" indent="1" shrinkToFit="1"/>
    </xf>
    <xf numFmtId="0" fontId="42" fillId="0" borderId="19" xfId="0" applyFont="1" applyBorder="1" applyAlignment="1">
      <alignment horizontal="left" vertical="center" indent="1" shrinkToFit="1"/>
    </xf>
    <xf numFmtId="0" fontId="21" fillId="6" borderId="21" xfId="0" applyFont="1" applyFill="1" applyBorder="1" applyAlignment="1">
      <alignment horizontal="distributed" vertical="center" indent="2"/>
    </xf>
    <xf numFmtId="0" fontId="21" fillId="6" borderId="2" xfId="0" applyFont="1" applyFill="1" applyBorder="1" applyAlignment="1">
      <alignment horizontal="distributed" vertical="center" indent="2"/>
    </xf>
    <xf numFmtId="0" fontId="21" fillId="6" borderId="20" xfId="0" applyFont="1" applyFill="1" applyBorder="1" applyAlignment="1">
      <alignment horizontal="distributed" vertical="center" indent="2"/>
    </xf>
    <xf numFmtId="0" fontId="21" fillId="0" borderId="23" xfId="0" applyFont="1" applyBorder="1" applyAlignment="1">
      <alignment horizontal="distributed" vertical="center" indent="1"/>
    </xf>
    <xf numFmtId="0" fontId="21" fillId="0" borderId="18" xfId="0" applyFont="1" applyBorder="1" applyAlignment="1">
      <alignment horizontal="distributed" vertical="center" indent="1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distributed" vertical="center" indent="1"/>
    </xf>
    <xf numFmtId="0" fontId="21" fillId="0" borderId="19" xfId="0" applyFont="1" applyBorder="1" applyAlignment="1">
      <alignment horizontal="distributed" vertical="center" indent="1"/>
    </xf>
    <xf numFmtId="0" fontId="42" fillId="0" borderId="24" xfId="0" applyFont="1" applyBorder="1" applyAlignment="1">
      <alignment horizontal="left" vertical="center" indent="1" shrinkToFit="1"/>
    </xf>
    <xf numFmtId="0" fontId="42" fillId="0" borderId="37" xfId="0" applyFont="1" applyBorder="1" applyAlignment="1">
      <alignment horizontal="left" vertical="center" indent="1" shrinkToFit="1"/>
    </xf>
    <xf numFmtId="0" fontId="42" fillId="0" borderId="38" xfId="0" applyFont="1" applyBorder="1" applyAlignment="1">
      <alignment horizontal="left" vertical="center" indent="1" shrinkToFit="1"/>
    </xf>
    <xf numFmtId="0" fontId="71" fillId="0" borderId="22" xfId="0" applyFont="1" applyBorder="1" applyAlignment="1">
      <alignment vertical="center" wrapText="1" shrinkToFit="1"/>
    </xf>
    <xf numFmtId="0" fontId="71" fillId="0" borderId="23" xfId="0" applyFont="1" applyBorder="1" applyAlignment="1">
      <alignment vertical="center" shrinkToFit="1"/>
    </xf>
    <xf numFmtId="0" fontId="71" fillId="0" borderId="18" xfId="0" applyFont="1" applyBorder="1" applyAlignment="1">
      <alignment vertical="center" shrinkToFit="1"/>
    </xf>
    <xf numFmtId="180" fontId="12" fillId="0" borderId="28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vertical="center"/>
    </xf>
    <xf numFmtId="180" fontId="14" fillId="6" borderId="12" xfId="0" applyNumberFormat="1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right" vertical="center"/>
    </xf>
    <xf numFmtId="177" fontId="14" fillId="8" borderId="12" xfId="11" applyFont="1" applyFill="1" applyBorder="1" applyAlignment="1">
      <alignment horizontal="center" vertical="center"/>
    </xf>
    <xf numFmtId="177" fontId="14" fillId="8" borderId="9" xfId="11" applyFont="1" applyFill="1" applyBorder="1" applyAlignment="1">
      <alignment horizontal="center" vertical="center"/>
    </xf>
    <xf numFmtId="0" fontId="42" fillId="6" borderId="16" xfId="0" applyFont="1" applyFill="1" applyBorder="1" applyAlignment="1">
      <alignment horizontal="center" vertical="center" textRotation="255" wrapText="1"/>
    </xf>
    <xf numFmtId="0" fontId="42" fillId="6" borderId="30" xfId="0" applyFont="1" applyFill="1" applyBorder="1" applyAlignment="1">
      <alignment horizontal="center" vertical="center" textRotation="255" wrapText="1"/>
    </xf>
    <xf numFmtId="0" fontId="42" fillId="6" borderId="15" xfId="0" applyFont="1" applyFill="1" applyBorder="1" applyAlignment="1">
      <alignment horizontal="center" vertical="center" textRotation="255" wrapText="1"/>
    </xf>
    <xf numFmtId="180" fontId="12" fillId="6" borderId="21" xfId="0" applyNumberFormat="1" applyFont="1" applyFill="1" applyBorder="1" applyAlignment="1">
      <alignment horizontal="right" vertical="center"/>
    </xf>
    <xf numFmtId="0" fontId="41" fillId="6" borderId="20" xfId="0" applyFont="1" applyFill="1" applyBorder="1"/>
    <xf numFmtId="0" fontId="21" fillId="0" borderId="33" xfId="0" applyFont="1" applyBorder="1" applyAlignment="1">
      <alignment horizontal="distributed" vertical="center" indent="1"/>
    </xf>
    <xf numFmtId="0" fontId="21" fillId="0" borderId="32" xfId="0" applyFont="1" applyBorder="1" applyAlignment="1">
      <alignment horizontal="distributed" vertical="center" indent="1"/>
    </xf>
    <xf numFmtId="180" fontId="12" fillId="6" borderId="20" xfId="0" applyNumberFormat="1" applyFont="1" applyFill="1" applyBorder="1" applyAlignment="1">
      <alignment horizontal="right" vertical="center"/>
    </xf>
    <xf numFmtId="0" fontId="35" fillId="8" borderId="0" xfId="0" applyFont="1" applyFill="1" applyBorder="1" applyAlignment="1">
      <alignment horizontal="distributed" vertical="center" indent="2"/>
    </xf>
    <xf numFmtId="0" fontId="35" fillId="8" borderId="8" xfId="0" applyFont="1" applyFill="1" applyBorder="1" applyAlignment="1">
      <alignment horizontal="distributed" vertical="center" indent="2"/>
    </xf>
    <xf numFmtId="177" fontId="14" fillId="8" borderId="3" xfId="11" applyFont="1" applyFill="1" applyBorder="1" applyAlignment="1">
      <alignment horizontal="center" vertical="center"/>
    </xf>
    <xf numFmtId="177" fontId="14" fillId="8" borderId="8" xfId="11" applyFont="1" applyFill="1" applyBorder="1" applyAlignment="1">
      <alignment horizontal="center" vertical="center"/>
    </xf>
    <xf numFmtId="0" fontId="21" fillId="0" borderId="24" xfId="0" applyFont="1" applyBorder="1" applyAlignment="1">
      <alignment horizontal="distributed" vertical="center" indent="1"/>
    </xf>
    <xf numFmtId="0" fontId="40" fillId="0" borderId="38" xfId="0" applyFont="1" applyBorder="1"/>
    <xf numFmtId="0" fontId="12" fillId="4" borderId="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177" fontId="12" fillId="0" borderId="25" xfId="11" applyFont="1" applyBorder="1" applyAlignment="1">
      <alignment horizontal="right" vertical="center"/>
    </xf>
    <xf numFmtId="177" fontId="12" fillId="0" borderId="27" xfId="11" applyFont="1" applyBorder="1" applyAlignment="1">
      <alignment horizontal="right" vertical="center"/>
    </xf>
    <xf numFmtId="177" fontId="12" fillId="0" borderId="31" xfId="11" applyFont="1" applyBorder="1" applyAlignment="1">
      <alignment horizontal="right" vertical="center"/>
    </xf>
    <xf numFmtId="177" fontId="12" fillId="0" borderId="32" xfId="11" applyFont="1" applyBorder="1" applyAlignment="1">
      <alignment horizontal="right" vertical="center"/>
    </xf>
    <xf numFmtId="0" fontId="21" fillId="0" borderId="28" xfId="0" applyFont="1" applyBorder="1" applyAlignment="1">
      <alignment horizontal="left" vertical="center" indent="1" shrinkToFit="1"/>
    </xf>
    <xf numFmtId="0" fontId="21" fillId="0" borderId="29" xfId="0" applyFont="1" applyBorder="1" applyAlignment="1">
      <alignment horizontal="left" vertical="center" indent="1" shrinkToFit="1"/>
    </xf>
    <xf numFmtId="0" fontId="21" fillId="0" borderId="19" xfId="0" applyFont="1" applyBorder="1" applyAlignment="1">
      <alignment horizontal="left" vertical="center" indent="1" shrinkToFit="1"/>
    </xf>
    <xf numFmtId="180" fontId="12" fillId="0" borderId="22" xfId="0" applyNumberFormat="1" applyFont="1" applyBorder="1" applyAlignment="1">
      <alignment horizontal="right" vertical="center"/>
    </xf>
    <xf numFmtId="180" fontId="12" fillId="0" borderId="18" xfId="0" applyNumberFormat="1" applyFont="1" applyBorder="1" applyAlignment="1">
      <alignment horizontal="right" vertical="center"/>
    </xf>
    <xf numFmtId="180" fontId="12" fillId="0" borderId="28" xfId="0" applyNumberFormat="1" applyFont="1" applyBorder="1" applyAlignment="1">
      <alignment horizontal="right" vertical="center"/>
    </xf>
    <xf numFmtId="180" fontId="12" fillId="0" borderId="19" xfId="0" applyNumberFormat="1" applyFont="1" applyBorder="1" applyAlignment="1">
      <alignment horizontal="right" vertical="center"/>
    </xf>
    <xf numFmtId="0" fontId="42" fillId="0" borderId="24" xfId="0" applyFont="1" applyBorder="1" applyAlignment="1">
      <alignment horizontal="left" vertical="center" indent="1"/>
    </xf>
    <xf numFmtId="0" fontId="42" fillId="0" borderId="37" xfId="0" applyFont="1" applyBorder="1" applyAlignment="1">
      <alignment horizontal="left" vertical="center" indent="1"/>
    </xf>
    <xf numFmtId="0" fontId="42" fillId="0" borderId="38" xfId="0" applyFont="1" applyBorder="1" applyAlignment="1">
      <alignment horizontal="left" vertical="center" indent="1"/>
    </xf>
    <xf numFmtId="0" fontId="21" fillId="0" borderId="38" xfId="0" applyFont="1" applyBorder="1" applyAlignment="1">
      <alignment horizontal="distributed" vertical="center" indent="1"/>
    </xf>
    <xf numFmtId="0" fontId="68" fillId="0" borderId="22" xfId="0" applyFont="1" applyBorder="1" applyAlignment="1">
      <alignment horizontal="left" vertical="center" indent="1"/>
    </xf>
    <xf numFmtId="0" fontId="68" fillId="0" borderId="23" xfId="0" applyFont="1" applyBorder="1" applyAlignment="1">
      <alignment horizontal="left" vertical="center" indent="1"/>
    </xf>
    <xf numFmtId="0" fontId="68" fillId="0" borderId="18" xfId="0" applyFont="1" applyBorder="1" applyAlignment="1">
      <alignment horizontal="left" vertical="center" indent="1"/>
    </xf>
    <xf numFmtId="177" fontId="12" fillId="0" borderId="31" xfId="11" applyFont="1" applyBorder="1" applyAlignment="1">
      <alignment horizontal="center" vertical="center"/>
    </xf>
    <xf numFmtId="177" fontId="12" fillId="0" borderId="32" xfId="11" applyFont="1" applyBorder="1" applyAlignment="1">
      <alignment horizontal="center" vertical="center"/>
    </xf>
    <xf numFmtId="0" fontId="42" fillId="0" borderId="31" xfId="0" applyFont="1" applyBorder="1" applyAlignment="1">
      <alignment horizontal="left" vertical="center" indent="1"/>
    </xf>
    <xf numFmtId="0" fontId="42" fillId="0" borderId="33" xfId="0" applyFont="1" applyBorder="1" applyAlignment="1">
      <alignment horizontal="left" vertical="center" indent="1"/>
    </xf>
    <xf numFmtId="0" fontId="42" fillId="0" borderId="32" xfId="0" applyFont="1" applyBorder="1" applyAlignment="1">
      <alignment horizontal="left" vertical="center" indent="1"/>
    </xf>
    <xf numFmtId="0" fontId="12" fillId="4" borderId="21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textRotation="255" wrapText="1"/>
    </xf>
    <xf numFmtId="0" fontId="21" fillId="6" borderId="30" xfId="0" applyFont="1" applyFill="1" applyBorder="1" applyAlignment="1">
      <alignment horizontal="center" vertical="center" textRotation="255" wrapText="1"/>
    </xf>
    <xf numFmtId="0" fontId="21" fillId="6" borderId="15" xfId="0" applyFont="1" applyFill="1" applyBorder="1" applyAlignment="1">
      <alignment horizontal="center" vertical="center" textRotation="255" wrapText="1"/>
    </xf>
    <xf numFmtId="177" fontId="12" fillId="0" borderId="22" xfId="11" applyFont="1" applyBorder="1" applyAlignment="1">
      <alignment horizontal="right" vertical="center"/>
    </xf>
    <xf numFmtId="177" fontId="12" fillId="0" borderId="18" xfId="11" applyFont="1" applyBorder="1" applyAlignment="1">
      <alignment horizontal="right" vertical="center"/>
    </xf>
    <xf numFmtId="0" fontId="21" fillId="0" borderId="39" xfId="0" applyFont="1" applyBorder="1" applyAlignment="1">
      <alignment horizontal="distributed" vertical="center" indent="1"/>
    </xf>
    <xf numFmtId="0" fontId="21" fillId="0" borderId="27" xfId="0" applyFont="1" applyBorder="1" applyAlignment="1">
      <alignment horizontal="distributed" vertical="center" indent="1"/>
    </xf>
    <xf numFmtId="0" fontId="42" fillId="0" borderId="31" xfId="0" applyFont="1" applyBorder="1" applyAlignment="1">
      <alignment horizontal="distributed" vertical="center" indent="1"/>
    </xf>
    <xf numFmtId="0" fontId="42" fillId="0" borderId="32" xfId="0" applyFont="1" applyBorder="1" applyAlignment="1">
      <alignment horizontal="distributed" vertical="center" indent="1"/>
    </xf>
    <xf numFmtId="0" fontId="42" fillId="0" borderId="37" xfId="0" applyFont="1" applyBorder="1" applyAlignment="1">
      <alignment horizontal="left" vertical="center"/>
    </xf>
    <xf numFmtId="0" fontId="42" fillId="0" borderId="38" xfId="0" applyFont="1" applyBorder="1" applyAlignment="1">
      <alignment horizontal="left" vertical="center"/>
    </xf>
    <xf numFmtId="0" fontId="68" fillId="0" borderId="39" xfId="0" applyFont="1" applyBorder="1" applyAlignment="1">
      <alignment horizontal="left" vertical="center"/>
    </xf>
    <xf numFmtId="0" fontId="68" fillId="0" borderId="27" xfId="0" applyFont="1" applyBorder="1" applyAlignment="1">
      <alignment horizontal="left" vertical="center"/>
    </xf>
    <xf numFmtId="180" fontId="14" fillId="8" borderId="21" xfId="0" applyNumberFormat="1" applyFont="1" applyFill="1" applyBorder="1" applyAlignment="1">
      <alignment horizontal="right" vertical="center"/>
    </xf>
    <xf numFmtId="180" fontId="14" fillId="8" borderId="20" xfId="0" applyNumberFormat="1" applyFont="1" applyFill="1" applyBorder="1" applyAlignment="1">
      <alignment horizontal="right" vertical="center"/>
    </xf>
    <xf numFmtId="0" fontId="21" fillId="0" borderId="22" xfId="0" applyFont="1" applyBorder="1" applyAlignment="1">
      <alignment horizontal="distributed" vertical="center" indent="1"/>
    </xf>
    <xf numFmtId="0" fontId="22" fillId="0" borderId="22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/>
    </xf>
    <xf numFmtId="0" fontId="22" fillId="0" borderId="18" xfId="0" applyFont="1" applyBorder="1" applyAlignment="1">
      <alignment horizontal="left" vertical="center" indent="1"/>
    </xf>
    <xf numFmtId="0" fontId="42" fillId="0" borderId="22" xfId="0" applyFont="1" applyBorder="1" applyAlignment="1">
      <alignment horizontal="left" vertical="center" indent="1"/>
    </xf>
    <xf numFmtId="0" fontId="42" fillId="0" borderId="23" xfId="0" applyFont="1" applyBorder="1" applyAlignment="1">
      <alignment horizontal="left" vertical="center" indent="1"/>
    </xf>
    <xf numFmtId="0" fontId="42" fillId="0" borderId="18" xfId="0" applyFont="1" applyBorder="1" applyAlignment="1">
      <alignment horizontal="left" vertical="center" indent="1"/>
    </xf>
    <xf numFmtId="0" fontId="42" fillId="0" borderId="23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indent="1"/>
    </xf>
    <xf numFmtId="0" fontId="21" fillId="0" borderId="23" xfId="0" applyFont="1" applyBorder="1" applyAlignment="1">
      <alignment horizontal="left" vertical="center" indent="1"/>
    </xf>
    <xf numFmtId="0" fontId="21" fillId="0" borderId="18" xfId="0" applyFont="1" applyBorder="1" applyAlignment="1">
      <alignment horizontal="left" vertical="center" indent="1"/>
    </xf>
    <xf numFmtId="177" fontId="12" fillId="0" borderId="22" xfId="11" applyFont="1" applyBorder="1" applyAlignment="1">
      <alignment horizontal="center" vertical="center"/>
    </xf>
    <xf numFmtId="177" fontId="12" fillId="0" borderId="18" xfId="11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12" fillId="4" borderId="16" xfId="0" applyFont="1" applyFill="1" applyBorder="1" applyAlignment="1">
      <alignment horizontal="center" vertical="center"/>
    </xf>
    <xf numFmtId="184" fontId="19" fillId="0" borderId="13" xfId="11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188" fontId="19" fillId="0" borderId="13" xfId="0" applyNumberFormat="1" applyFont="1" applyBorder="1" applyAlignment="1">
      <alignment vertical="center"/>
    </xf>
    <xf numFmtId="177" fontId="12" fillId="0" borderId="24" xfId="11" applyFont="1" applyBorder="1" applyAlignment="1">
      <alignment horizontal="center" vertical="center"/>
    </xf>
    <xf numFmtId="177" fontId="12" fillId="0" borderId="38" xfId="11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188" fontId="14" fillId="0" borderId="0" xfId="0" applyNumberFormat="1" applyFont="1" applyBorder="1" applyAlignment="1">
      <alignment horizontal="left" vertical="center" indent="1"/>
    </xf>
    <xf numFmtId="0" fontId="12" fillId="0" borderId="21" xfId="0" applyFont="1" applyBorder="1" applyAlignment="1">
      <alignment horizontal="left" vertical="center" indent="3"/>
    </xf>
    <xf numFmtId="0" fontId="12" fillId="0" borderId="2" xfId="0" applyFont="1" applyBorder="1" applyAlignment="1">
      <alignment horizontal="left" vertical="center" indent="3"/>
    </xf>
    <xf numFmtId="0" fontId="12" fillId="0" borderId="20" xfId="0" applyFont="1" applyBorder="1" applyAlignment="1">
      <alignment horizontal="left" vertical="center" indent="3"/>
    </xf>
    <xf numFmtId="177" fontId="12" fillId="0" borderId="17" xfId="11" applyFont="1" applyBorder="1" applyAlignment="1">
      <alignment horizontal="right"/>
    </xf>
    <xf numFmtId="0" fontId="21" fillId="0" borderId="21" xfId="0" applyFont="1" applyBorder="1" applyAlignment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7" fontId="13" fillId="0" borderId="12" xfId="11" applyFont="1" applyBorder="1" applyAlignment="1">
      <alignment horizontal="center" vertical="center"/>
    </xf>
    <xf numFmtId="177" fontId="13" fillId="0" borderId="13" xfId="11" applyFont="1" applyBorder="1" applyAlignment="1">
      <alignment horizontal="center" vertical="center"/>
    </xf>
    <xf numFmtId="177" fontId="13" fillId="0" borderId="9" xfId="1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177" fontId="14" fillId="0" borderId="21" xfId="0" applyNumberFormat="1" applyFont="1" applyBorder="1" applyAlignment="1">
      <alignment horizontal="center" vertical="center"/>
    </xf>
    <xf numFmtId="177" fontId="14" fillId="0" borderId="20" xfId="0" applyNumberFormat="1" applyFont="1" applyBorder="1" applyAlignment="1">
      <alignment horizontal="center" vertical="center"/>
    </xf>
    <xf numFmtId="177" fontId="13" fillId="0" borderId="21" xfId="11" applyFont="1" applyBorder="1" applyAlignment="1">
      <alignment horizontal="center" vertical="center"/>
    </xf>
    <xf numFmtId="177" fontId="13" fillId="0" borderId="2" xfId="1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7" fontId="13" fillId="0" borderId="20" xfId="1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177" fontId="12" fillId="0" borderId="11" xfId="11" applyFont="1" applyBorder="1" applyAlignment="1">
      <alignment horizontal="left" vertical="center"/>
    </xf>
    <xf numFmtId="177" fontId="12" fillId="0" borderId="10" xfId="11" applyFont="1" applyBorder="1" applyAlignment="1">
      <alignment horizontal="right" vertical="center"/>
    </xf>
    <xf numFmtId="0" fontId="21" fillId="0" borderId="22" xfId="0" applyFont="1" applyBorder="1" applyAlignment="1">
      <alignment horizontal="left" vertical="center" indent="2"/>
    </xf>
    <xf numFmtId="0" fontId="21" fillId="0" borderId="23" xfId="0" applyFont="1" applyBorder="1" applyAlignment="1">
      <alignment horizontal="left" vertical="center" indent="2"/>
    </xf>
    <xf numFmtId="0" fontId="21" fillId="0" borderId="18" xfId="0" applyFont="1" applyBorder="1" applyAlignment="1">
      <alignment horizontal="left" vertical="center" indent="2"/>
    </xf>
    <xf numFmtId="177" fontId="12" fillId="0" borderId="40" xfId="11" applyFont="1" applyBorder="1" applyAlignment="1">
      <alignment horizontal="center" vertical="center"/>
    </xf>
    <xf numFmtId="177" fontId="12" fillId="0" borderId="28" xfId="11" applyFont="1" applyBorder="1" applyAlignment="1">
      <alignment horizontal="center" vertical="center"/>
    </xf>
    <xf numFmtId="177" fontId="12" fillId="0" borderId="19" xfId="11" applyFont="1" applyBorder="1" applyAlignment="1">
      <alignment horizontal="center" vertical="center"/>
    </xf>
    <xf numFmtId="188" fontId="14" fillId="0" borderId="13" xfId="0" applyNumberFormat="1" applyFont="1" applyBorder="1" applyAlignment="1">
      <alignment horizontal="left" vertical="center" indent="1"/>
    </xf>
    <xf numFmtId="179" fontId="12" fillId="0" borderId="0" xfId="0" applyNumberFormat="1" applyFont="1" applyBorder="1" applyAlignment="1">
      <alignment horizontal="right" vertical="center"/>
    </xf>
    <xf numFmtId="177" fontId="12" fillId="0" borderId="11" xfId="1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distributed" indent="1"/>
    </xf>
    <xf numFmtId="0" fontId="21" fillId="0" borderId="0" xfId="0" applyFont="1" applyBorder="1" applyAlignment="1">
      <alignment horizontal="right" vertical="center"/>
    </xf>
    <xf numFmtId="177" fontId="12" fillId="4" borderId="10" xfId="11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196" fontId="12" fillId="0" borderId="0" xfId="0" applyNumberFormat="1" applyFont="1" applyBorder="1" applyAlignment="1">
      <alignment horizontal="center" vertical="center"/>
    </xf>
    <xf numFmtId="177" fontId="14" fillId="0" borderId="15" xfId="1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distributed" indent="1"/>
    </xf>
    <xf numFmtId="177" fontId="14" fillId="8" borderId="15" xfId="11" applyFont="1" applyFill="1" applyBorder="1" applyAlignment="1">
      <alignment horizontal="center" vertical="center"/>
    </xf>
    <xf numFmtId="177" fontId="12" fillId="0" borderId="11" xfId="11" applyFont="1" applyBorder="1" applyAlignment="1">
      <alignment vertical="center"/>
    </xf>
    <xf numFmtId="0" fontId="12" fillId="4" borderId="10" xfId="0" applyFont="1" applyFill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7" fontId="12" fillId="0" borderId="14" xfId="1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distributed" indent="1"/>
    </xf>
    <xf numFmtId="177" fontId="12" fillId="0" borderId="14" xfId="11" applyFont="1" applyBorder="1" applyAlignment="1">
      <alignment horizontal="right" vertical="center"/>
    </xf>
    <xf numFmtId="178" fontId="12" fillId="0" borderId="14" xfId="0" applyNumberFormat="1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8" fontId="14" fillId="2" borderId="15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distributed" indent="1"/>
    </xf>
    <xf numFmtId="0" fontId="21" fillId="0" borderId="11" xfId="0" applyFont="1" applyBorder="1" applyAlignment="1">
      <alignment horizontal="distributed" vertical="center" indent="1"/>
    </xf>
    <xf numFmtId="177" fontId="12" fillId="0" borderId="11" xfId="11" applyFont="1" applyBorder="1" applyAlignment="1">
      <alignment horizontal="center" vertical="center"/>
    </xf>
    <xf numFmtId="0" fontId="21" fillId="0" borderId="41" xfId="0" applyFont="1" applyBorder="1" applyAlignment="1">
      <alignment horizontal="distributed" vertical="center" indent="1"/>
    </xf>
    <xf numFmtId="0" fontId="22" fillId="4" borderId="24" xfId="0" applyFont="1" applyFill="1" applyBorder="1" applyAlignment="1">
      <alignment horizontal="left" vertical="center" wrapText="1"/>
    </xf>
    <xf numFmtId="0" fontId="22" fillId="4" borderId="38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distributed" vertical="center" indent="1"/>
    </xf>
    <xf numFmtId="0" fontId="13" fillId="0" borderId="0" xfId="0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196" fontId="12" fillId="0" borderId="0" xfId="0" applyNumberFormat="1" applyFont="1" applyBorder="1" applyAlignment="1">
      <alignment horizontal="left" vertical="center"/>
    </xf>
    <xf numFmtId="177" fontId="21" fillId="0" borderId="22" xfId="0" applyNumberFormat="1" applyFont="1" applyBorder="1" applyAlignment="1">
      <alignment horizontal="left" vertical="center" indent="1"/>
    </xf>
    <xf numFmtId="177" fontId="21" fillId="0" borderId="23" xfId="0" applyNumberFormat="1" applyFont="1" applyBorder="1" applyAlignment="1">
      <alignment horizontal="left" vertical="center" indent="1"/>
    </xf>
    <xf numFmtId="177" fontId="21" fillId="0" borderId="18" xfId="0" applyNumberFormat="1" applyFont="1" applyBorder="1" applyAlignment="1">
      <alignment horizontal="left" vertical="center" indent="1"/>
    </xf>
    <xf numFmtId="177" fontId="21" fillId="0" borderId="22" xfId="11" applyFont="1" applyBorder="1" applyAlignment="1">
      <alignment horizontal="left" vertical="center" indent="1"/>
    </xf>
    <xf numFmtId="177" fontId="21" fillId="0" borderId="23" xfId="11" applyFont="1" applyBorder="1" applyAlignment="1">
      <alignment horizontal="left" vertical="center" indent="1"/>
    </xf>
    <xf numFmtId="177" fontId="21" fillId="0" borderId="18" xfId="11" applyFont="1" applyBorder="1" applyAlignment="1">
      <alignment horizontal="left" vertical="center" indent="1"/>
    </xf>
    <xf numFmtId="177" fontId="21" fillId="0" borderId="11" xfId="0" applyNumberFormat="1" applyFont="1" applyBorder="1" applyAlignment="1">
      <alignment horizontal="left" vertical="center" indent="1"/>
    </xf>
    <xf numFmtId="177" fontId="43" fillId="0" borderId="22" xfId="0" applyNumberFormat="1" applyFont="1" applyBorder="1" applyAlignment="1">
      <alignment horizontal="left" vertical="center" indent="1"/>
    </xf>
    <xf numFmtId="177" fontId="43" fillId="0" borderId="23" xfId="0" applyNumberFormat="1" applyFont="1" applyBorder="1" applyAlignment="1">
      <alignment horizontal="left" vertical="center" indent="1"/>
    </xf>
    <xf numFmtId="177" fontId="43" fillId="0" borderId="18" xfId="0" applyNumberFormat="1" applyFont="1" applyBorder="1" applyAlignment="1">
      <alignment horizontal="left" vertical="center" indent="1"/>
    </xf>
    <xf numFmtId="0" fontId="12" fillId="4" borderId="10" xfId="0" applyFont="1" applyFill="1" applyBorder="1" applyAlignment="1">
      <alignment horizontal="center" vertical="center" wrapText="1"/>
    </xf>
    <xf numFmtId="186" fontId="13" fillId="0" borderId="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77" fontId="21" fillId="0" borderId="28" xfId="11" applyFont="1" applyBorder="1" applyAlignment="1">
      <alignment horizontal="left" vertical="center" indent="1"/>
    </xf>
    <xf numFmtId="177" fontId="21" fillId="0" borderId="29" xfId="11" applyFont="1" applyBorder="1" applyAlignment="1">
      <alignment horizontal="left" vertical="center" indent="1"/>
    </xf>
    <xf numFmtId="177" fontId="21" fillId="0" borderId="19" xfId="11" applyFont="1" applyBorder="1" applyAlignment="1">
      <alignment horizontal="left" vertical="center" indent="1"/>
    </xf>
    <xf numFmtId="177" fontId="12" fillId="0" borderId="14" xfId="11" applyFont="1" applyBorder="1" applyAlignment="1">
      <alignment vertical="center"/>
    </xf>
    <xf numFmtId="177" fontId="12" fillId="0" borderId="10" xfId="11" applyFont="1" applyBorder="1" applyAlignment="1">
      <alignment vertical="center"/>
    </xf>
    <xf numFmtId="194" fontId="12" fillId="0" borderId="0" xfId="11" applyNumberFormat="1" applyFont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67" fillId="0" borderId="13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177" fontId="72" fillId="7" borderId="21" xfId="11" applyFont="1" applyFill="1" applyBorder="1" applyAlignment="1">
      <alignment horizontal="center" vertical="center"/>
    </xf>
    <xf numFmtId="177" fontId="72" fillId="7" borderId="20" xfId="11" applyFont="1" applyFill="1" applyBorder="1" applyAlignment="1">
      <alignment horizontal="center" vertical="center"/>
    </xf>
    <xf numFmtId="177" fontId="73" fillId="7" borderId="21" xfId="11" applyFont="1" applyFill="1" applyBorder="1" applyAlignment="1">
      <alignment horizontal="center" vertical="center"/>
    </xf>
    <xf numFmtId="177" fontId="73" fillId="7" borderId="2" xfId="11" applyFont="1" applyFill="1" applyBorder="1" applyAlignment="1">
      <alignment horizontal="center" vertical="center"/>
    </xf>
    <xf numFmtId="177" fontId="73" fillId="7" borderId="20" xfId="11" applyFont="1" applyFill="1" applyBorder="1" applyAlignment="1">
      <alignment horizontal="center" vertical="center"/>
    </xf>
    <xf numFmtId="177" fontId="72" fillId="7" borderId="2" xfId="11" applyFont="1" applyFill="1" applyBorder="1" applyAlignment="1">
      <alignment horizontal="left" vertical="center" indent="3"/>
    </xf>
    <xf numFmtId="177" fontId="72" fillId="7" borderId="20" xfId="11" applyFont="1" applyFill="1" applyBorder="1" applyAlignment="1">
      <alignment horizontal="left" vertical="center" indent="3"/>
    </xf>
    <xf numFmtId="0" fontId="21" fillId="9" borderId="24" xfId="0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/>
    </xf>
    <xf numFmtId="0" fontId="21" fillId="9" borderId="38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177" fontId="12" fillId="0" borderId="28" xfId="11" applyFont="1" applyBorder="1" applyAlignment="1">
      <alignment vertical="center"/>
    </xf>
    <xf numFmtId="177" fontId="12" fillId="0" borderId="19" xfId="11" applyFont="1" applyBorder="1" applyAlignment="1">
      <alignment vertical="center"/>
    </xf>
    <xf numFmtId="0" fontId="35" fillId="0" borderId="2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177" fontId="14" fillId="0" borderId="12" xfId="11" applyFont="1" applyBorder="1" applyAlignment="1">
      <alignment vertical="center"/>
    </xf>
    <xf numFmtId="177" fontId="14" fillId="0" borderId="9" xfId="11" applyFont="1" applyBorder="1" applyAlignment="1">
      <alignment vertical="center"/>
    </xf>
    <xf numFmtId="194" fontId="13" fillId="0" borderId="42" xfId="0" applyNumberFormat="1" applyFont="1" applyBorder="1" applyAlignment="1">
      <alignment horizontal="left" vertical="center" indent="3"/>
    </xf>
    <xf numFmtId="188" fontId="12" fillId="0" borderId="11" xfId="0" applyNumberFormat="1" applyFont="1" applyBorder="1" applyAlignment="1">
      <alignment horizontal="center" vertical="center"/>
    </xf>
    <xf numFmtId="180" fontId="13" fillId="0" borderId="11" xfId="0" applyNumberFormat="1" applyFont="1" applyBorder="1" applyAlignment="1">
      <alignment horizontal="right" vertical="center" indent="1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88" fontId="22" fillId="0" borderId="10" xfId="0" applyNumberFormat="1" applyFont="1" applyBorder="1" applyAlignment="1">
      <alignment horizontal="center" vertical="center"/>
    </xf>
    <xf numFmtId="180" fontId="13" fillId="0" borderId="10" xfId="0" applyNumberFormat="1" applyFont="1" applyBorder="1" applyAlignment="1">
      <alignment horizontal="right" vertical="center" indent="1"/>
    </xf>
    <xf numFmtId="0" fontId="13" fillId="0" borderId="2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88" fontId="12" fillId="0" borderId="14" xfId="0" applyNumberFormat="1" applyFont="1" applyBorder="1" applyAlignment="1">
      <alignment horizontal="center" vertical="center"/>
    </xf>
    <xf numFmtId="180" fontId="13" fillId="0" borderId="14" xfId="0" applyNumberFormat="1" applyFont="1" applyBorder="1" applyAlignment="1">
      <alignment horizontal="right" vertical="center" indent="1"/>
    </xf>
    <xf numFmtId="0" fontId="13" fillId="0" borderId="2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87" fontId="22" fillId="0" borderId="11" xfId="11" applyNumberFormat="1" applyFont="1" applyBorder="1" applyAlignment="1">
      <alignment horizontal="left" vertical="center" indent="1"/>
    </xf>
    <xf numFmtId="177" fontId="13" fillId="0" borderId="31" xfId="11" applyFont="1" applyBorder="1" applyAlignment="1">
      <alignment horizontal="center" vertical="center"/>
    </xf>
    <xf numFmtId="177" fontId="13" fillId="0" borderId="32" xfId="11" applyFont="1" applyBorder="1" applyAlignment="1">
      <alignment horizontal="center" vertical="center"/>
    </xf>
    <xf numFmtId="177" fontId="13" fillId="0" borderId="22" xfId="11" applyFont="1" applyBorder="1" applyAlignment="1">
      <alignment horizontal="center" vertical="center"/>
    </xf>
    <xf numFmtId="177" fontId="13" fillId="0" borderId="18" xfId="11" applyFont="1" applyBorder="1" applyAlignment="1">
      <alignment horizontal="center" vertical="center"/>
    </xf>
    <xf numFmtId="177" fontId="22" fillId="0" borderId="22" xfId="11" applyFont="1" applyBorder="1" applyAlignment="1">
      <alignment horizontal="left" vertical="center"/>
    </xf>
    <xf numFmtId="177" fontId="22" fillId="0" borderId="18" xfId="11" applyFont="1" applyBorder="1" applyAlignment="1">
      <alignment horizontal="left" vertical="center"/>
    </xf>
    <xf numFmtId="0" fontId="13" fillId="0" borderId="13" xfId="0" applyFont="1" applyBorder="1" applyAlignment="1">
      <alignment horizontal="right" indent="1"/>
    </xf>
    <xf numFmtId="0" fontId="24" fillId="0" borderId="0" xfId="0" applyFont="1" applyBorder="1" applyAlignment="1">
      <alignment horizontal="left" vertical="center" indent="5"/>
    </xf>
    <xf numFmtId="176" fontId="20" fillId="0" borderId="15" xfId="15" applyFont="1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176" fontId="20" fillId="0" borderId="12" xfId="15" applyFont="1" applyBorder="1" applyAlignment="1">
      <alignment horizontal="center" vertical="center"/>
    </xf>
    <xf numFmtId="176" fontId="20" fillId="0" borderId="9" xfId="15" applyFont="1" applyBorder="1" applyAlignment="1">
      <alignment horizontal="center" vertical="center"/>
    </xf>
    <xf numFmtId="187" fontId="22" fillId="0" borderId="31" xfId="11" applyNumberFormat="1" applyFont="1" applyBorder="1" applyAlignment="1">
      <alignment horizontal="left" vertical="center" indent="1" shrinkToFit="1"/>
    </xf>
    <xf numFmtId="187" fontId="22" fillId="0" borderId="32" xfId="11" applyNumberFormat="1" applyFont="1" applyBorder="1" applyAlignment="1">
      <alignment horizontal="left" vertical="center" indent="1" shrinkToFit="1"/>
    </xf>
    <xf numFmtId="0" fontId="66" fillId="0" borderId="28" xfId="0" applyFont="1" applyBorder="1" applyAlignment="1">
      <alignment horizontal="left" vertical="center" indent="1" shrinkToFit="1"/>
    </xf>
    <xf numFmtId="0" fontId="66" fillId="0" borderId="19" xfId="0" applyFont="1" applyBorder="1" applyAlignment="1">
      <alignment horizontal="left" vertical="center" indent="1" shrinkToFit="1"/>
    </xf>
    <xf numFmtId="0" fontId="19" fillId="0" borderId="2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77" fontId="15" fillId="0" borderId="21" xfId="11" applyFont="1" applyBorder="1" applyAlignment="1">
      <alignment horizontal="left" vertical="center"/>
    </xf>
    <xf numFmtId="177" fontId="15" fillId="0" borderId="20" xfId="11" applyFont="1" applyBorder="1" applyAlignment="1">
      <alignment horizontal="left" vertical="center"/>
    </xf>
    <xf numFmtId="176" fontId="20" fillId="0" borderId="21" xfId="15" applyFont="1" applyBorder="1" applyAlignment="1">
      <alignment horizontal="center" vertical="center"/>
    </xf>
    <xf numFmtId="176" fontId="20" fillId="0" borderId="2" xfId="15" applyFont="1" applyBorder="1" applyAlignment="1">
      <alignment horizontal="center" vertical="center"/>
    </xf>
    <xf numFmtId="176" fontId="20" fillId="0" borderId="20" xfId="15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 indent="3"/>
    </xf>
    <xf numFmtId="0" fontId="13" fillId="0" borderId="38" xfId="0" applyFont="1" applyBorder="1" applyAlignment="1">
      <alignment horizontal="left" vertical="center" wrapText="1" indent="3"/>
    </xf>
    <xf numFmtId="180" fontId="13" fillId="0" borderId="24" xfId="0" applyNumberFormat="1" applyFont="1" applyBorder="1" applyAlignment="1">
      <alignment horizontal="right" vertical="center" indent="1"/>
    </xf>
    <xf numFmtId="180" fontId="13" fillId="0" borderId="37" xfId="0" applyNumberFormat="1" applyFont="1" applyBorder="1" applyAlignment="1">
      <alignment horizontal="right" vertical="center" indent="1"/>
    </xf>
    <xf numFmtId="180" fontId="13" fillId="0" borderId="38" xfId="0" applyNumberFormat="1" applyFont="1" applyBorder="1" applyAlignment="1">
      <alignment horizontal="right" vertical="center" indent="1"/>
    </xf>
    <xf numFmtId="177" fontId="12" fillId="0" borderId="24" xfId="11" applyFont="1" applyBorder="1" applyAlignment="1">
      <alignment horizontal="left" vertical="center" indent="1"/>
    </xf>
    <xf numFmtId="177" fontId="12" fillId="0" borderId="38" xfId="11" applyFont="1" applyBorder="1" applyAlignment="1">
      <alignment horizontal="left" vertical="center" indent="1"/>
    </xf>
    <xf numFmtId="188" fontId="12" fillId="0" borderId="24" xfId="0" applyNumberFormat="1" applyFont="1" applyBorder="1" applyAlignment="1">
      <alignment horizontal="left" vertical="center" indent="1"/>
    </xf>
    <xf numFmtId="188" fontId="12" fillId="0" borderId="37" xfId="0" applyNumberFormat="1" applyFont="1" applyBorder="1" applyAlignment="1">
      <alignment horizontal="left" vertical="center" indent="1"/>
    </xf>
    <xf numFmtId="188" fontId="12" fillId="0" borderId="38" xfId="0" applyNumberFormat="1" applyFont="1" applyBorder="1" applyAlignment="1">
      <alignment horizontal="left" vertical="center" indent="1"/>
    </xf>
    <xf numFmtId="188" fontId="12" fillId="0" borderId="22" xfId="0" applyNumberFormat="1" applyFont="1" applyBorder="1" applyAlignment="1">
      <alignment horizontal="left" vertical="center" indent="1"/>
    </xf>
    <xf numFmtId="188" fontId="12" fillId="0" borderId="23" xfId="0" applyNumberFormat="1" applyFont="1" applyBorder="1" applyAlignment="1">
      <alignment horizontal="left" vertical="center" indent="1"/>
    </xf>
    <xf numFmtId="188" fontId="12" fillId="0" borderId="18" xfId="0" applyNumberFormat="1" applyFont="1" applyBorder="1" applyAlignment="1">
      <alignment horizontal="left" vertical="center" indent="1"/>
    </xf>
    <xf numFmtId="177" fontId="12" fillId="0" borderId="22" xfId="11" applyFont="1" applyBorder="1" applyAlignment="1">
      <alignment horizontal="left" vertical="center" indent="1"/>
    </xf>
    <xf numFmtId="177" fontId="12" fillId="0" borderId="18" xfId="11" applyFont="1" applyBorder="1" applyAlignment="1">
      <alignment horizontal="left" vertical="center" indent="1"/>
    </xf>
    <xf numFmtId="180" fontId="13" fillId="0" borderId="22" xfId="0" applyNumberFormat="1" applyFont="1" applyBorder="1" applyAlignment="1">
      <alignment horizontal="right" vertical="center" indent="1"/>
    </xf>
    <xf numFmtId="180" fontId="13" fillId="0" borderId="23" xfId="0" applyNumberFormat="1" applyFont="1" applyBorder="1" applyAlignment="1">
      <alignment horizontal="right" vertical="center" indent="1"/>
    </xf>
    <xf numFmtId="180" fontId="13" fillId="0" borderId="18" xfId="0" applyNumberFormat="1" applyFont="1" applyBorder="1" applyAlignment="1">
      <alignment horizontal="right" vertical="center" indent="1"/>
    </xf>
    <xf numFmtId="0" fontId="13" fillId="0" borderId="22" xfId="0" applyFont="1" applyBorder="1" applyAlignment="1">
      <alignment horizontal="left" vertical="center" wrapText="1" indent="3"/>
    </xf>
    <xf numFmtId="0" fontId="13" fillId="0" borderId="18" xfId="0" applyFont="1" applyBorder="1" applyAlignment="1">
      <alignment horizontal="left" vertical="center" wrapText="1" indent="3"/>
    </xf>
    <xf numFmtId="188" fontId="12" fillId="0" borderId="28" xfId="0" applyNumberFormat="1" applyFont="1" applyBorder="1" applyAlignment="1">
      <alignment horizontal="left" vertical="center" indent="1"/>
    </xf>
    <xf numFmtId="188" fontId="12" fillId="0" borderId="29" xfId="0" applyNumberFormat="1" applyFont="1" applyBorder="1" applyAlignment="1">
      <alignment horizontal="left" vertical="center" indent="1"/>
    </xf>
    <xf numFmtId="188" fontId="12" fillId="0" borderId="19" xfId="0" applyNumberFormat="1" applyFont="1" applyBorder="1" applyAlignment="1">
      <alignment horizontal="left" vertical="center" indent="1"/>
    </xf>
    <xf numFmtId="177" fontId="12" fillId="0" borderId="28" xfId="11" applyFont="1" applyBorder="1" applyAlignment="1">
      <alignment horizontal="left" vertical="center" indent="1"/>
    </xf>
    <xf numFmtId="177" fontId="12" fillId="0" borderId="19" xfId="11" applyFont="1" applyBorder="1" applyAlignment="1">
      <alignment horizontal="left" vertical="center" indent="1"/>
    </xf>
    <xf numFmtId="180" fontId="13" fillId="0" borderId="28" xfId="0" applyNumberFormat="1" applyFont="1" applyBorder="1" applyAlignment="1">
      <alignment horizontal="right" vertical="center" indent="1"/>
    </xf>
    <xf numFmtId="180" fontId="13" fillId="0" borderId="29" xfId="0" applyNumberFormat="1" applyFont="1" applyBorder="1" applyAlignment="1">
      <alignment horizontal="right" vertical="center" indent="1"/>
    </xf>
    <xf numFmtId="180" fontId="13" fillId="0" borderId="19" xfId="0" applyNumberFormat="1" applyFont="1" applyBorder="1" applyAlignment="1">
      <alignment horizontal="right" vertical="center" indent="1"/>
    </xf>
    <xf numFmtId="0" fontId="13" fillId="0" borderId="28" xfId="0" applyFont="1" applyBorder="1" applyAlignment="1">
      <alignment horizontal="left" vertical="center" wrapText="1" indent="3"/>
    </xf>
    <xf numFmtId="0" fontId="13" fillId="0" borderId="19" xfId="0" applyFont="1" applyBorder="1" applyAlignment="1">
      <alignment horizontal="left" vertical="center" wrapText="1" indent="3"/>
    </xf>
    <xf numFmtId="0" fontId="12" fillId="0" borderId="25" xfId="0" applyFont="1" applyBorder="1" applyAlignment="1">
      <alignment horizontal="distributed" vertical="center" indent="1"/>
    </xf>
    <xf numFmtId="0" fontId="12" fillId="0" borderId="39" xfId="0" applyFont="1" applyBorder="1" applyAlignment="1">
      <alignment horizontal="distributed" vertical="center" indent="1"/>
    </xf>
    <xf numFmtId="0" fontId="12" fillId="0" borderId="27" xfId="0" applyFont="1" applyBorder="1" applyAlignment="1">
      <alignment horizontal="distributed" vertical="center" indent="1"/>
    </xf>
    <xf numFmtId="0" fontId="12" fillId="0" borderId="28" xfId="0" applyFont="1" applyBorder="1" applyAlignment="1">
      <alignment horizontal="distributed" vertical="center" indent="1"/>
    </xf>
    <xf numFmtId="0" fontId="12" fillId="0" borderId="29" xfId="0" applyFont="1" applyBorder="1" applyAlignment="1">
      <alignment horizontal="distributed" vertical="center" indent="1"/>
    </xf>
    <xf numFmtId="0" fontId="12" fillId="0" borderId="19" xfId="0" applyFont="1" applyBorder="1" applyAlignment="1">
      <alignment horizontal="distributed" vertical="center" indent="1"/>
    </xf>
    <xf numFmtId="177" fontId="13" fillId="0" borderId="28" xfId="11" applyFont="1" applyBorder="1" applyAlignment="1">
      <alignment horizontal="center" vertical="center"/>
    </xf>
    <xf numFmtId="177" fontId="13" fillId="0" borderId="19" xfId="11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 indent="1" shrinkToFit="1"/>
    </xf>
    <xf numFmtId="0" fontId="22" fillId="0" borderId="18" xfId="0" applyFont="1" applyBorder="1" applyAlignment="1">
      <alignment horizontal="left" vertical="center" indent="1" shrinkToFit="1"/>
    </xf>
    <xf numFmtId="177" fontId="22" fillId="0" borderId="31" xfId="11" applyFont="1" applyBorder="1" applyAlignment="1">
      <alignment vertical="center"/>
    </xf>
    <xf numFmtId="177" fontId="22" fillId="0" borderId="32" xfId="11" applyFont="1" applyBorder="1" applyAlignment="1">
      <alignment vertical="center"/>
    </xf>
    <xf numFmtId="0" fontId="12" fillId="0" borderId="40" xfId="0" applyFont="1" applyBorder="1" applyAlignment="1">
      <alignment horizontal="distributed" vertical="center" indent="1"/>
    </xf>
    <xf numFmtId="0" fontId="42" fillId="0" borderId="25" xfId="0" applyFont="1" applyBorder="1" applyAlignment="1">
      <alignment horizontal="distributed" vertical="center" indent="1"/>
    </xf>
    <xf numFmtId="0" fontId="42" fillId="0" borderId="39" xfId="0" applyFont="1" applyBorder="1" applyAlignment="1">
      <alignment horizontal="distributed" vertical="center" indent="1"/>
    </xf>
    <xf numFmtId="0" fontId="42" fillId="0" borderId="27" xfId="0" applyFont="1" applyBorder="1" applyAlignment="1">
      <alignment horizontal="distributed" vertical="center" indent="1"/>
    </xf>
    <xf numFmtId="0" fontId="12" fillId="0" borderId="11" xfId="0" applyFont="1" applyBorder="1" applyAlignment="1">
      <alignment horizontal="distributed" vertical="center" indent="1"/>
    </xf>
    <xf numFmtId="0" fontId="42" fillId="0" borderId="11" xfId="0" applyFont="1" applyBorder="1" applyAlignment="1">
      <alignment horizontal="center" vertical="center"/>
    </xf>
    <xf numFmtId="177" fontId="15" fillId="0" borderId="15" xfId="11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6" fontId="20" fillId="0" borderId="13" xfId="15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0" borderId="14" xfId="0" applyFont="1" applyBorder="1" applyAlignment="1">
      <alignment horizontal="distributed" vertical="center" indent="1"/>
    </xf>
    <xf numFmtId="177" fontId="13" fillId="0" borderId="28" xfId="0" applyNumberFormat="1" applyFont="1" applyBorder="1" applyAlignment="1">
      <alignment horizontal="center" vertical="center"/>
    </xf>
    <xf numFmtId="177" fontId="13" fillId="0" borderId="19" xfId="0" applyNumberFormat="1" applyFont="1" applyBorder="1" applyAlignment="1">
      <alignment horizontal="center" vertical="center"/>
    </xf>
    <xf numFmtId="187" fontId="22" fillId="0" borderId="28" xfId="11" applyNumberFormat="1" applyFont="1" applyBorder="1" applyAlignment="1">
      <alignment horizontal="left" vertical="center" indent="1" shrinkToFit="1"/>
    </xf>
    <xf numFmtId="187" fontId="22" fillId="0" borderId="19" xfId="11" applyNumberFormat="1" applyFont="1" applyBorder="1" applyAlignment="1">
      <alignment horizontal="left" vertical="center" indent="1" shrinkToFit="1"/>
    </xf>
    <xf numFmtId="177" fontId="15" fillId="0" borderId="15" xfId="11" applyFont="1" applyBorder="1" applyAlignment="1">
      <alignment horizontal="center" vertical="center"/>
    </xf>
    <xf numFmtId="187" fontId="22" fillId="0" borderId="22" xfId="11" applyNumberFormat="1" applyFont="1" applyBorder="1" applyAlignment="1">
      <alignment horizontal="left" vertical="center" indent="1" shrinkToFit="1"/>
    </xf>
    <xf numFmtId="187" fontId="22" fillId="0" borderId="18" xfId="11" applyNumberFormat="1" applyFont="1" applyBorder="1" applyAlignment="1">
      <alignment horizontal="left" vertical="center" indent="1" shrinkToFit="1"/>
    </xf>
  </cellXfs>
  <cellStyles count="19">
    <cellStyle name="Currency [0]_ SG&amp;A Bridge " xfId="1"/>
    <cellStyle name="Currency_ SG&amp;A Bridge " xfId="2"/>
    <cellStyle name="Header1" xfId="3"/>
    <cellStyle name="Header2" xfId="4"/>
    <cellStyle name="Normal_ SG&amp;A Bridge " xfId="5"/>
    <cellStyle name="title [1]" xfId="6"/>
    <cellStyle name="title [2]" xfId="7"/>
    <cellStyle name="백분율 [0]" xfId="8"/>
    <cellStyle name="백분율 [2]" xfId="9"/>
    <cellStyle name="뷭?_BOOKSHIP" xfId="10"/>
    <cellStyle name="쉼표 [0]" xfId="11" builtinId="6"/>
    <cellStyle name="콤마 [0]_11월3주" xfId="12"/>
    <cellStyle name="콤마 [2]" xfId="13"/>
    <cellStyle name="콤마_1202" xfId="14"/>
    <cellStyle name="통화 [0]" xfId="15" builtinId="7"/>
    <cellStyle name="표준" xfId="0" builtinId="0"/>
    <cellStyle name="표준_2007년5월" xfId="16"/>
    <cellStyle name="표준_인쇄용(앞)" xfId="17"/>
    <cellStyle name="하이퍼링크" xfId="18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152400</xdr:rowOff>
        </xdr:from>
        <xdr:to>
          <xdr:col>4</xdr:col>
          <xdr:colOff>733425</xdr:colOff>
          <xdr:row>41</xdr:row>
          <xdr:rowOff>9525</xdr:rowOff>
        </xdr:to>
        <xdr:pic>
          <xdr:nvPicPr>
            <xdr:cNvPr id="85257" name="Picture 6"/>
            <xdr:cNvPicPr>
              <a:picLocks noChangeAspect="1" noChangeArrowheads="1"/>
              <a:extLst>
                <a:ext uri="{84589F7E-364E-4C9E-8A38-B11213B215E9}">
                  <a14:cameraTool cellRange="공지사항!A9:P44" spid="_x0000_s3007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1352550"/>
              <a:ext cx="3733800" cy="56864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9525</xdr:rowOff>
        </xdr:from>
        <xdr:to>
          <xdr:col>9</xdr:col>
          <xdr:colOff>733425</xdr:colOff>
          <xdr:row>41</xdr:row>
          <xdr:rowOff>9525</xdr:rowOff>
        </xdr:to>
        <xdr:pic>
          <xdr:nvPicPr>
            <xdr:cNvPr id="85258" name="Picture 7"/>
            <xdr:cNvPicPr>
              <a:picLocks noChangeAspect="1" noChangeArrowheads="1"/>
              <a:extLst>
                <a:ext uri="{84589F7E-364E-4C9E-8A38-B11213B215E9}">
                  <a14:cameraTool cellRange="관리비총괄!C1:I35" spid="_x0000_s30074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810000" y="1381125"/>
              <a:ext cx="3781425" cy="5657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38100</xdr:rowOff>
        </xdr:from>
        <xdr:to>
          <xdr:col>10</xdr:col>
          <xdr:colOff>0</xdr:colOff>
          <xdr:row>7</xdr:row>
          <xdr:rowOff>133350</xdr:rowOff>
        </xdr:to>
        <xdr:pic>
          <xdr:nvPicPr>
            <xdr:cNvPr id="85259" name="Picture 8"/>
            <xdr:cNvPicPr>
              <a:picLocks noChangeAspect="1" noChangeArrowheads="1"/>
              <a:extLst>
                <a:ext uri="{84589F7E-364E-4C9E-8A38-B11213B215E9}">
                  <a14:cameraTool cellRange="공지사항!A2:P8" spid="_x0000_s30074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575" y="38100"/>
              <a:ext cx="7591425" cy="1295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28575</xdr:rowOff>
        </xdr:from>
        <xdr:to>
          <xdr:col>4</xdr:col>
          <xdr:colOff>723900</xdr:colOff>
          <xdr:row>51</xdr:row>
          <xdr:rowOff>76200</xdr:rowOff>
        </xdr:to>
        <xdr:pic>
          <xdr:nvPicPr>
            <xdr:cNvPr id="86633" name="Picture 1" descr="내다"/>
            <xdr:cNvPicPr>
              <a:picLocks noChangeAspect="1" noChangeArrowheads="1"/>
              <a:extLst>
                <a:ext uri="{84589F7E-364E-4C9E-8A38-B11213B215E9}">
                  <a14:cameraTool cellRange="'1'!B1:K48" spid="_x0000_s3112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100" y="28575"/>
              <a:ext cx="3695700" cy="8791575"/>
            </a:xfrm>
            <a:prstGeom prst="rect">
              <a:avLst/>
            </a:prstGeom>
            <a:noFill/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142875</xdr:rowOff>
        </xdr:from>
        <xdr:to>
          <xdr:col>10</xdr:col>
          <xdr:colOff>57150</xdr:colOff>
          <xdr:row>57</xdr:row>
          <xdr:rowOff>161925</xdr:rowOff>
        </xdr:to>
        <xdr:pic>
          <xdr:nvPicPr>
            <xdr:cNvPr id="86634" name="Picture 51" descr="내다"/>
            <xdr:cNvPicPr>
              <a:picLocks noChangeAspect="1" noChangeArrowheads="1"/>
              <a:extLst>
                <a:ext uri="{84589F7E-364E-4C9E-8A38-B11213B215E9}">
                  <a14:cameraTool cellRange="'3'!B1:K15" spid="_x0000_s3112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810000" y="7515225"/>
              <a:ext cx="3771900" cy="2419350"/>
            </a:xfrm>
            <a:prstGeom prst="rect">
              <a:avLst/>
            </a:prstGeom>
            <a:noFill/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34</xdr:row>
          <xdr:rowOff>19050</xdr:rowOff>
        </xdr:from>
        <xdr:to>
          <xdr:col>15</xdr:col>
          <xdr:colOff>104775</xdr:colOff>
          <xdr:row>59</xdr:row>
          <xdr:rowOff>123825</xdr:rowOff>
        </xdr:to>
        <xdr:pic>
          <xdr:nvPicPr>
            <xdr:cNvPr id="86635" name="Picture 52" descr="내다"/>
            <xdr:cNvPicPr>
              <a:picLocks noChangeAspect="1" noChangeArrowheads="1"/>
              <a:extLst>
                <a:ext uri="{84589F7E-364E-4C9E-8A38-B11213B215E9}">
                  <a14:cameraTool cellRange="'4'!B1:L24" spid="_x0000_s31124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620000" y="5848350"/>
              <a:ext cx="3771900" cy="4391025"/>
            </a:xfrm>
            <a:prstGeom prst="rect">
              <a:avLst/>
            </a:prstGeom>
            <a:noFill/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19</xdr:row>
          <xdr:rowOff>104775</xdr:rowOff>
        </xdr:from>
        <xdr:to>
          <xdr:col>19</xdr:col>
          <xdr:colOff>876300</xdr:colOff>
          <xdr:row>59</xdr:row>
          <xdr:rowOff>152400</xdr:rowOff>
        </xdr:to>
        <xdr:pic>
          <xdr:nvPicPr>
            <xdr:cNvPr id="86636" name="Picture 53" descr="내다"/>
            <xdr:cNvPicPr>
              <a:picLocks noChangeAspect="1" noChangeArrowheads="1"/>
              <a:extLst>
                <a:ext uri="{84589F7E-364E-4C9E-8A38-B11213B215E9}">
                  <a14:cameraTool cellRange="'5'!A1:K33" spid="_x0000_s31125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1410950" y="3362325"/>
              <a:ext cx="3762375" cy="6905625"/>
            </a:xfrm>
            <a:prstGeom prst="rect">
              <a:avLst/>
            </a:prstGeom>
            <a:noFill/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0</xdr:row>
          <xdr:rowOff>38100</xdr:rowOff>
        </xdr:from>
        <xdr:to>
          <xdr:col>10</xdr:col>
          <xdr:colOff>47625</xdr:colOff>
          <xdr:row>43</xdr:row>
          <xdr:rowOff>9525</xdr:rowOff>
        </xdr:to>
        <xdr:pic>
          <xdr:nvPicPr>
            <xdr:cNvPr id="86637" name="Picture 55" descr="내다"/>
            <xdr:cNvPicPr>
              <a:picLocks noChangeAspect="1" noChangeArrowheads="1"/>
              <a:extLst>
                <a:ext uri="{84589F7E-364E-4C9E-8A38-B11213B215E9}">
                  <a14:cameraTool cellRange="'2'!B1:L41" spid="_x0000_s31125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800475" y="38100"/>
              <a:ext cx="3771900" cy="7343775"/>
            </a:xfrm>
            <a:prstGeom prst="rect">
              <a:avLst/>
            </a:prstGeom>
            <a:noFill/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0</xdr:row>
          <xdr:rowOff>57150</xdr:rowOff>
        </xdr:from>
        <xdr:to>
          <xdr:col>15</xdr:col>
          <xdr:colOff>95250</xdr:colOff>
          <xdr:row>33</xdr:row>
          <xdr:rowOff>95250</xdr:rowOff>
        </xdr:to>
        <xdr:pic>
          <xdr:nvPicPr>
            <xdr:cNvPr id="86638" name="Picture 56" descr="내다"/>
            <xdr:cNvPicPr>
              <a:picLocks noChangeAspect="1" noChangeArrowheads="1"/>
              <a:extLst>
                <a:ext uri="{84589F7E-364E-4C9E-8A38-B11213B215E9}">
                  <a14:cameraTool cellRange="'3'!B17:K51" spid="_x0000_s3112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620000" y="57150"/>
              <a:ext cx="3762375" cy="5695950"/>
            </a:xfrm>
            <a:prstGeom prst="rect">
              <a:avLst/>
            </a:prstGeom>
            <a:noFill/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0</xdr:row>
          <xdr:rowOff>66675</xdr:rowOff>
        </xdr:from>
        <xdr:to>
          <xdr:col>20</xdr:col>
          <xdr:colOff>0</xdr:colOff>
          <xdr:row>19</xdr:row>
          <xdr:rowOff>0</xdr:rowOff>
        </xdr:to>
        <xdr:pic>
          <xdr:nvPicPr>
            <xdr:cNvPr id="86639" name="Picture 57" descr="내다"/>
            <xdr:cNvPicPr>
              <a:picLocks noChangeAspect="1" noChangeArrowheads="1"/>
              <a:extLst>
                <a:ext uri="{84589F7E-364E-4C9E-8A38-B11213B215E9}">
                  <a14:cameraTool cellRange="'4'!B26:K40" spid="_x0000_s31125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11420475" y="66675"/>
              <a:ext cx="3762375" cy="3190875"/>
            </a:xfrm>
            <a:prstGeom prst="rect">
              <a:avLst/>
            </a:prstGeom>
            <a:noFill/>
            <a:ln w="12700">
              <a:solidFill>
                <a:srgbClr val="C0C0C0" mc:Ignorable="a14" a14:legacySpreadsheetColorIndex="2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40</xdr:row>
      <xdr:rowOff>0</xdr:rowOff>
    </xdr:from>
    <xdr:to>
      <xdr:col>4</xdr:col>
      <xdr:colOff>485775</xdr:colOff>
      <xdr:row>40</xdr:row>
      <xdr:rowOff>0</xdr:rowOff>
    </xdr:to>
    <xdr:sp macro="" textlink="">
      <xdr:nvSpPr>
        <xdr:cNvPr id="17409" name="WordArt 1"/>
        <xdr:cNvSpPr>
          <a:spLocks noChangeArrowheads="1" noChangeShapeType="1" noTextEdit="1"/>
        </xdr:cNvSpPr>
      </xdr:nvSpPr>
      <xdr:spPr bwMode="auto">
        <a:xfrm>
          <a:off x="333375" y="11325225"/>
          <a:ext cx="2257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1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HY헤드라인M"/>
              <a:ea typeface="HY헤드라인M"/>
            </a:rPr>
            <a:t>▶부녀회수입</a:t>
          </a:r>
          <a:r>
            <a:rPr lang="en-US" altLang="ko-KR" sz="1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HY헤드라인M"/>
              <a:ea typeface="HY헤드라인M"/>
            </a:rPr>
            <a:t>, </a:t>
          </a:r>
          <a:r>
            <a:rPr lang="ko-KR" altLang="en-US" sz="1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HY헤드라인M"/>
              <a:ea typeface="HY헤드라인M"/>
            </a:rPr>
            <a:t>지출내역서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e.daum.net/&#44040;&#49328;&#54616;&#45208;&#50500;&#54028;&#53944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8"/>
  </sheetPr>
  <dimension ref="A1:J62"/>
  <sheetViews>
    <sheetView view="pageBreakPreview" topLeftCell="A7" zoomScale="90" zoomScaleNormal="100" workbookViewId="0">
      <selection activeCell="M38" sqref="M38"/>
    </sheetView>
  </sheetViews>
  <sheetFormatPr defaultRowHeight="13.5"/>
  <cols>
    <col min="10" max="10" width="8.88671875" customWidth="1"/>
  </cols>
  <sheetData>
    <row r="1" spans="1:10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0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0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0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spans="1:10">
      <c r="A7" s="139"/>
      <c r="B7" s="139"/>
      <c r="C7" s="139"/>
      <c r="D7" s="139"/>
      <c r="E7" s="139"/>
      <c r="F7" s="139"/>
      <c r="G7" s="139"/>
      <c r="H7" s="139"/>
      <c r="I7" s="139"/>
      <c r="J7" s="139"/>
    </row>
    <row r="8" spans="1:10">
      <c r="A8" s="139"/>
      <c r="B8" s="139"/>
      <c r="C8" s="139"/>
      <c r="D8" s="139"/>
      <c r="E8" s="139"/>
      <c r="F8" s="139"/>
      <c r="G8" s="139"/>
      <c r="H8" s="139"/>
      <c r="I8" s="139"/>
      <c r="J8" s="139"/>
    </row>
    <row r="9" spans="1:10">
      <c r="A9" s="139"/>
      <c r="B9" s="139"/>
      <c r="C9" s="139"/>
      <c r="D9" s="139"/>
      <c r="E9" s="139"/>
      <c r="F9" s="139"/>
      <c r="G9" s="139"/>
      <c r="H9" s="139"/>
      <c r="I9" s="139"/>
      <c r="J9" s="139"/>
    </row>
    <row r="10" spans="1:10">
      <c r="A10" s="139"/>
      <c r="B10" s="139"/>
      <c r="C10" s="139"/>
      <c r="D10" s="139"/>
      <c r="E10" s="139"/>
      <c r="F10" s="139"/>
      <c r="G10" s="139"/>
      <c r="H10" s="139"/>
      <c r="I10" s="139"/>
      <c r="J10" s="139"/>
    </row>
    <row r="11" spans="1:10">
      <c r="A11" s="13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>
      <c r="A12" s="139"/>
      <c r="B12" s="139"/>
      <c r="C12" s="139"/>
      <c r="D12" s="139"/>
      <c r="E12" s="139"/>
      <c r="F12" s="139"/>
      <c r="G12" s="139"/>
      <c r="H12" s="139"/>
      <c r="I12" s="139"/>
      <c r="J12" s="139"/>
    </row>
    <row r="13" spans="1:10">
      <c r="A13" s="13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0">
      <c r="A14" s="139"/>
      <c r="B14" s="139"/>
      <c r="C14" s="139"/>
      <c r="D14" s="139"/>
      <c r="E14" s="139"/>
      <c r="F14" s="139"/>
      <c r="G14" s="139"/>
      <c r="H14" s="139"/>
      <c r="I14" s="139"/>
      <c r="J14" s="139"/>
    </row>
    <row r="15" spans="1:10">
      <c r="A15" s="139"/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>
      <c r="A16" s="139"/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>
      <c r="A17" s="139"/>
      <c r="B17" s="139"/>
      <c r="C17" s="139"/>
      <c r="D17" s="139"/>
      <c r="E17" s="139"/>
      <c r="F17" s="139"/>
      <c r="G17" s="139"/>
      <c r="H17" s="139"/>
      <c r="I17" s="139"/>
      <c r="J17" s="139"/>
    </row>
    <row r="18" spans="1:10">
      <c r="A18" s="139"/>
      <c r="B18" s="139"/>
      <c r="C18" s="139"/>
      <c r="D18" s="139"/>
      <c r="E18" s="139"/>
      <c r="F18" s="139"/>
      <c r="G18" s="139"/>
      <c r="H18" s="139"/>
      <c r="I18" s="139"/>
      <c r="J18" s="139"/>
    </row>
    <row r="19" spans="1:10">
      <c r="A19" s="139"/>
      <c r="B19" s="139"/>
      <c r="C19" s="139"/>
      <c r="D19" s="139"/>
      <c r="E19" s="139"/>
      <c r="F19" s="139"/>
      <c r="G19" s="139"/>
      <c r="H19" s="139"/>
      <c r="I19" s="139"/>
      <c r="J19" s="139"/>
    </row>
    <row r="20" spans="1:10">
      <c r="A20" s="139"/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0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0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0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0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0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0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0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0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0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0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0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0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0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0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0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0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0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0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0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0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>
      <c r="A45" s="139"/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10">
      <c r="A46" s="139"/>
      <c r="B46" s="139"/>
      <c r="C46" s="139"/>
      <c r="D46" s="139"/>
      <c r="E46" s="139"/>
      <c r="F46" s="139"/>
      <c r="G46" s="139"/>
      <c r="H46" s="139"/>
      <c r="I46" s="139"/>
      <c r="J46" s="139"/>
    </row>
    <row r="47" spans="1:10">
      <c r="A47" s="139"/>
      <c r="B47" s="139"/>
      <c r="C47" s="139"/>
      <c r="D47" s="139"/>
      <c r="E47" s="139"/>
      <c r="F47" s="139"/>
      <c r="G47" s="139"/>
      <c r="H47" s="139"/>
      <c r="I47" s="139"/>
      <c r="J47" s="139"/>
    </row>
    <row r="48" spans="1:10">
      <c r="A48" s="139"/>
      <c r="B48" s="139"/>
      <c r="C48" s="139"/>
      <c r="D48" s="139"/>
      <c r="E48" s="139"/>
      <c r="F48" s="139"/>
      <c r="G48" s="139"/>
      <c r="H48" s="139"/>
      <c r="I48" s="139"/>
      <c r="J48" s="139"/>
    </row>
    <row r="49" spans="1:10">
      <c r="A49" s="139"/>
      <c r="B49" s="139"/>
      <c r="C49" s="139"/>
      <c r="D49" s="139"/>
      <c r="E49" s="139"/>
      <c r="F49" s="139"/>
      <c r="G49" s="139"/>
      <c r="H49" s="139"/>
      <c r="I49" s="139"/>
      <c r="J49" s="139"/>
    </row>
    <row r="50" spans="1:10">
      <c r="A50" s="139"/>
      <c r="B50" s="139"/>
      <c r="C50" s="139"/>
      <c r="D50" s="139"/>
      <c r="E50" s="139"/>
      <c r="F50" s="139"/>
      <c r="G50" s="139"/>
      <c r="H50" s="139"/>
      <c r="I50" s="139"/>
      <c r="J50" s="139"/>
    </row>
    <row r="51" spans="1:10">
      <c r="A51" s="139"/>
      <c r="B51" s="139"/>
      <c r="C51" s="139"/>
      <c r="D51" s="139"/>
      <c r="E51" s="139"/>
      <c r="F51" s="139"/>
      <c r="G51" s="139"/>
      <c r="H51" s="139"/>
      <c r="I51" s="139"/>
      <c r="J51" s="139"/>
    </row>
    <row r="52" spans="1:10">
      <c r="A52" s="139"/>
      <c r="B52" s="139"/>
      <c r="C52" s="139"/>
      <c r="D52" s="139"/>
      <c r="E52" s="139"/>
      <c r="F52" s="139"/>
      <c r="G52" s="139"/>
      <c r="H52" s="139"/>
      <c r="I52" s="139"/>
      <c r="J52" s="139"/>
    </row>
    <row r="53" spans="1:10">
      <c r="A53" s="139"/>
      <c r="B53" s="139"/>
      <c r="C53" s="139"/>
      <c r="D53" s="139"/>
      <c r="E53" s="139"/>
      <c r="F53" s="139"/>
      <c r="G53" s="139"/>
      <c r="H53" s="139"/>
      <c r="I53" s="139"/>
      <c r="J53" s="139"/>
    </row>
    <row r="54" spans="1:10">
      <c r="A54" s="139"/>
      <c r="B54" s="139"/>
      <c r="C54" s="139"/>
      <c r="D54" s="139"/>
      <c r="E54" s="139"/>
      <c r="F54" s="139"/>
      <c r="G54" s="139"/>
      <c r="H54" s="139"/>
      <c r="I54" s="139"/>
      <c r="J54" s="139"/>
    </row>
    <row r="55" spans="1:10">
      <c r="A55" s="139"/>
      <c r="B55" s="139"/>
      <c r="C55" s="139"/>
      <c r="D55" s="139"/>
      <c r="E55" s="139"/>
      <c r="F55" s="139"/>
      <c r="G55" s="139"/>
      <c r="H55" s="139"/>
      <c r="I55" s="139"/>
      <c r="J55" s="139"/>
    </row>
    <row r="56" spans="1:10">
      <c r="A56" s="139"/>
      <c r="B56" s="139"/>
      <c r="C56" s="139"/>
      <c r="D56" s="139"/>
      <c r="E56" s="139"/>
      <c r="F56" s="139"/>
      <c r="G56" s="139"/>
      <c r="H56" s="139"/>
      <c r="I56" s="139"/>
      <c r="J56" s="139"/>
    </row>
    <row r="57" spans="1:10">
      <c r="A57" s="139"/>
      <c r="B57" s="139"/>
      <c r="C57" s="139"/>
      <c r="D57" s="139"/>
      <c r="E57" s="139"/>
      <c r="F57" s="139"/>
      <c r="G57" s="139"/>
      <c r="H57" s="139"/>
      <c r="I57" s="139"/>
      <c r="J57" s="139"/>
    </row>
    <row r="58" spans="1:10">
      <c r="A58" s="139"/>
      <c r="B58" s="139"/>
      <c r="C58" s="139"/>
      <c r="D58" s="139"/>
      <c r="E58" s="139"/>
      <c r="F58" s="139"/>
      <c r="G58" s="139"/>
      <c r="H58" s="139"/>
      <c r="I58" s="139"/>
      <c r="J58" s="139"/>
    </row>
    <row r="59" spans="1:10">
      <c r="A59" s="139"/>
      <c r="B59" s="139"/>
      <c r="C59" s="139"/>
      <c r="D59" s="139"/>
      <c r="E59" s="139"/>
      <c r="F59" s="139"/>
      <c r="G59" s="139"/>
      <c r="H59" s="139"/>
      <c r="I59" s="139"/>
      <c r="J59" s="139"/>
    </row>
    <row r="60" spans="1:10">
      <c r="A60" s="139"/>
      <c r="B60" s="139"/>
      <c r="C60" s="139"/>
      <c r="D60" s="139"/>
      <c r="E60" s="139"/>
      <c r="F60" s="139"/>
      <c r="G60" s="139"/>
      <c r="H60" s="139"/>
      <c r="I60" s="139"/>
      <c r="J60" s="139"/>
    </row>
    <row r="61" spans="1:10">
      <c r="A61" s="139"/>
      <c r="B61" s="139"/>
      <c r="C61" s="139"/>
      <c r="D61" s="139"/>
      <c r="E61" s="139"/>
      <c r="F61" s="139"/>
      <c r="G61" s="139"/>
      <c r="H61" s="139"/>
      <c r="I61" s="139"/>
      <c r="J61" s="139"/>
    </row>
    <row r="62" spans="1:10">
      <c r="A62" s="139"/>
      <c r="B62" s="139"/>
      <c r="C62" s="139"/>
      <c r="D62" s="139"/>
      <c r="E62" s="139"/>
      <c r="F62" s="139"/>
      <c r="G62" s="139"/>
      <c r="H62" s="139"/>
      <c r="I62" s="139"/>
      <c r="J62" s="139"/>
    </row>
  </sheetData>
  <phoneticPr fontId="3" type="noConversion"/>
  <printOptions horizontalCentered="1" verticalCentered="1"/>
  <pageMargins left="0" right="0" top="0" bottom="0" header="0" footer="0.51181102362204722"/>
  <pageSetup paperSize="25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8"/>
  </sheetPr>
  <dimension ref="A1:X63"/>
  <sheetViews>
    <sheetView view="pageBreakPreview" zoomScale="70" zoomScaleNormal="100" workbookViewId="0">
      <selection activeCell="N72" sqref="N72"/>
    </sheetView>
  </sheetViews>
  <sheetFormatPr defaultRowHeight="13.5"/>
  <cols>
    <col min="1" max="19" width="8.77734375" style="140" customWidth="1"/>
    <col min="20" max="20" width="10.33203125" style="140" customWidth="1"/>
    <col min="21" max="16384" width="8.88671875" style="140"/>
  </cols>
  <sheetData>
    <row r="1" spans="1:24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/>
      <c r="V1"/>
      <c r="W1"/>
      <c r="X1"/>
    </row>
    <row r="2" spans="1:24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/>
      <c r="V2"/>
      <c r="W2"/>
      <c r="X2"/>
    </row>
    <row r="3" spans="1:24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/>
      <c r="V3"/>
      <c r="W3"/>
      <c r="X3"/>
    </row>
    <row r="4" spans="1:24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/>
      <c r="V4" s="141" t="s">
        <v>219</v>
      </c>
      <c r="W4"/>
      <c r="X4"/>
    </row>
    <row r="5" spans="1:24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/>
      <c r="V5" s="141" t="s">
        <v>220</v>
      </c>
      <c r="W5"/>
      <c r="X5"/>
    </row>
    <row r="6" spans="1:24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/>
      <c r="V6" s="141"/>
      <c r="W6"/>
      <c r="X6"/>
    </row>
    <row r="7" spans="1:24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/>
      <c r="V7" s="141" t="s">
        <v>221</v>
      </c>
      <c r="W7"/>
      <c r="X7"/>
    </row>
    <row r="8" spans="1:24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/>
      <c r="V8" s="141" t="s">
        <v>222</v>
      </c>
      <c r="W8"/>
      <c r="X8"/>
    </row>
    <row r="9" spans="1:24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/>
      <c r="V9" s="141"/>
      <c r="W9"/>
      <c r="X9"/>
    </row>
    <row r="10" spans="1:24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/>
      <c r="V10" s="141" t="s">
        <v>223</v>
      </c>
      <c r="W10"/>
      <c r="X10"/>
    </row>
    <row r="11" spans="1:24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/>
      <c r="V11" s="141" t="s">
        <v>224</v>
      </c>
      <c r="W11"/>
      <c r="X11"/>
    </row>
    <row r="12" spans="1:24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/>
      <c r="V12" s="141" t="s">
        <v>225</v>
      </c>
      <c r="W12"/>
      <c r="X12"/>
    </row>
    <row r="13" spans="1:24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/>
      <c r="V13"/>
      <c r="W13"/>
      <c r="X13"/>
    </row>
    <row r="14" spans="1:24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/>
      <c r="V14"/>
      <c r="W14"/>
      <c r="X14"/>
    </row>
    <row r="15" spans="1:24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/>
      <c r="V15"/>
      <c r="W15"/>
      <c r="X15"/>
    </row>
    <row r="16" spans="1:24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/>
      <c r="V16"/>
      <c r="W16"/>
      <c r="X16"/>
    </row>
    <row r="17" spans="1:24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/>
      <c r="V17"/>
      <c r="W17"/>
      <c r="X17"/>
    </row>
    <row r="18" spans="1:24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/>
      <c r="V18"/>
      <c r="W18"/>
      <c r="X18"/>
    </row>
    <row r="19" spans="1:24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/>
      <c r="V19"/>
      <c r="W19"/>
      <c r="X19"/>
    </row>
    <row r="20" spans="1:24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/>
      <c r="V20"/>
      <c r="W20"/>
      <c r="X20"/>
    </row>
    <row r="21" spans="1:24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/>
      <c r="V21"/>
      <c r="W21"/>
      <c r="X21"/>
    </row>
    <row r="22" spans="1:24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/>
      <c r="V22"/>
      <c r="W22"/>
      <c r="X22"/>
    </row>
    <row r="23" spans="1:24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/>
      <c r="V23"/>
      <c r="W23"/>
      <c r="X23"/>
    </row>
    <row r="24" spans="1:24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/>
      <c r="V24"/>
      <c r="W24"/>
      <c r="X24"/>
    </row>
    <row r="25" spans="1:24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/>
      <c r="V25"/>
      <c r="W25"/>
      <c r="X25"/>
    </row>
    <row r="26" spans="1:24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/>
      <c r="V26"/>
      <c r="W26"/>
      <c r="X26"/>
    </row>
    <row r="27" spans="1:24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/>
      <c r="V27"/>
      <c r="W27"/>
      <c r="X27"/>
    </row>
    <row r="28" spans="1:24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/>
      <c r="V28"/>
      <c r="W28"/>
      <c r="X28"/>
    </row>
    <row r="29" spans="1:24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/>
      <c r="V29"/>
      <c r="W29"/>
      <c r="X29"/>
    </row>
    <row r="30" spans="1:24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/>
      <c r="V30"/>
      <c r="W30"/>
      <c r="X30"/>
    </row>
    <row r="31" spans="1:24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/>
      <c r="V31"/>
      <c r="W31"/>
      <c r="X31"/>
    </row>
    <row r="32" spans="1:24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/>
      <c r="V32"/>
      <c r="W32"/>
      <c r="X32"/>
    </row>
    <row r="33" spans="1:24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/>
      <c r="V33"/>
      <c r="W33"/>
      <c r="X33"/>
    </row>
    <row r="34" spans="1:24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/>
      <c r="V34"/>
      <c r="W34"/>
      <c r="X34"/>
    </row>
    <row r="35" spans="1:24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/>
      <c r="V35"/>
      <c r="W35"/>
      <c r="X35"/>
    </row>
    <row r="36" spans="1:24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/>
      <c r="V36"/>
      <c r="W36"/>
      <c r="X36"/>
    </row>
    <row r="37" spans="1:24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/>
      <c r="V37"/>
      <c r="W37"/>
      <c r="X37"/>
    </row>
    <row r="38" spans="1:24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/>
      <c r="V38"/>
      <c r="W38"/>
      <c r="X38"/>
    </row>
    <row r="39" spans="1:24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/>
      <c r="V39"/>
      <c r="W39"/>
      <c r="X39"/>
    </row>
    <row r="40" spans="1:24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/>
      <c r="V40"/>
      <c r="W40"/>
      <c r="X40"/>
    </row>
    <row r="41" spans="1:24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/>
      <c r="V41"/>
      <c r="W41"/>
      <c r="X41"/>
    </row>
    <row r="42" spans="1:24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/>
      <c r="V42"/>
      <c r="W42"/>
      <c r="X42"/>
    </row>
    <row r="43" spans="1:24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/>
      <c r="V43"/>
      <c r="W43"/>
      <c r="X43"/>
    </row>
    <row r="44" spans="1:24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/>
      <c r="V44"/>
      <c r="W44"/>
      <c r="X44"/>
    </row>
    <row r="45" spans="1:24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/>
      <c r="V45"/>
      <c r="W45"/>
      <c r="X45"/>
    </row>
    <row r="46" spans="1:24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/>
      <c r="V46"/>
      <c r="W46"/>
      <c r="X46"/>
    </row>
    <row r="47" spans="1:24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/>
      <c r="V47"/>
      <c r="W47"/>
      <c r="X47"/>
    </row>
    <row r="48" spans="1:24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/>
      <c r="V48"/>
      <c r="W48"/>
      <c r="X48"/>
    </row>
    <row r="49" spans="1:24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/>
      <c r="V49"/>
      <c r="W49"/>
      <c r="X49"/>
    </row>
    <row r="50" spans="1:24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/>
      <c r="V50"/>
      <c r="W50"/>
      <c r="X50"/>
    </row>
    <row r="51" spans="1:24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/>
      <c r="V51"/>
      <c r="W51"/>
      <c r="X51"/>
    </row>
    <row r="52" spans="1:24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/>
      <c r="V52"/>
      <c r="W52"/>
      <c r="X52"/>
    </row>
    <row r="53" spans="1:24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/>
      <c r="V53"/>
      <c r="W53"/>
      <c r="X53"/>
    </row>
    <row r="54" spans="1:24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/>
      <c r="V54"/>
      <c r="W54"/>
      <c r="X54"/>
    </row>
    <row r="55" spans="1:24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/>
      <c r="V55"/>
      <c r="W55"/>
      <c r="X55"/>
    </row>
    <row r="56" spans="1:24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/>
      <c r="V56"/>
      <c r="W56"/>
      <c r="X56"/>
    </row>
    <row r="57" spans="1:24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/>
      <c r="V57"/>
      <c r="W57"/>
      <c r="X57"/>
    </row>
    <row r="58" spans="1:24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/>
      <c r="V58"/>
      <c r="W58"/>
      <c r="X58"/>
    </row>
    <row r="59" spans="1:24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/>
      <c r="V59"/>
      <c r="W59"/>
      <c r="X59"/>
    </row>
    <row r="60" spans="1:24">
      <c r="A60" s="139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/>
      <c r="V60"/>
      <c r="W60"/>
      <c r="X60"/>
    </row>
    <row r="61" spans="1:24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/>
      <c r="V61"/>
      <c r="W61"/>
      <c r="X61"/>
    </row>
    <row r="62" spans="1:24" ht="13.5" customHeight="1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/>
      <c r="V62"/>
      <c r="W62"/>
      <c r="X62"/>
    </row>
    <row r="63" spans="1:2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</sheetData>
  <phoneticPr fontId="3" type="noConversion"/>
  <printOptions horizontalCentered="1" verticalCentered="1"/>
  <pageMargins left="0" right="0" top="0" bottom="0" header="0" footer="0"/>
  <pageSetup paperSize="252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22"/>
  </sheetPr>
  <dimension ref="A1:Q48"/>
  <sheetViews>
    <sheetView zoomScaleSheetLayoutView="100" workbookViewId="0">
      <selection activeCell="H58" sqref="H58"/>
    </sheetView>
  </sheetViews>
  <sheetFormatPr defaultRowHeight="16.5"/>
  <cols>
    <col min="1" max="1" width="4.88671875" style="6" customWidth="1"/>
    <col min="2" max="2" width="11.109375" style="6" customWidth="1"/>
    <col min="3" max="3" width="5.109375" style="6" customWidth="1"/>
    <col min="4" max="4" width="4.88671875" style="6" customWidth="1"/>
    <col min="5" max="9" width="4.77734375" style="6" customWidth="1"/>
    <col min="10" max="10" width="5" style="6" customWidth="1"/>
    <col min="11" max="11" width="5.33203125" style="6" customWidth="1"/>
    <col min="12" max="12" width="5" style="6" customWidth="1"/>
    <col min="13" max="13" width="4.77734375" style="6" customWidth="1"/>
    <col min="14" max="14" width="4.5546875" style="6" customWidth="1"/>
    <col min="15" max="15" width="11.21875" style="6" customWidth="1"/>
    <col min="16" max="16" width="1.5546875" style="6" customWidth="1"/>
    <col min="17" max="16384" width="8.88671875" style="6"/>
  </cols>
  <sheetData>
    <row r="1" spans="1:16" ht="8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1" customFormat="1" ht="21.75" customHeight="1">
      <c r="A2" s="276" t="s">
        <v>361</v>
      </c>
      <c r="B2" s="277"/>
      <c r="C2" s="277"/>
      <c r="D2" s="277"/>
      <c r="E2" s="277"/>
      <c r="F2" s="277"/>
      <c r="G2" s="277"/>
      <c r="H2" s="278"/>
      <c r="I2" s="282" t="s">
        <v>362</v>
      </c>
      <c r="J2" s="283"/>
      <c r="K2" s="283"/>
      <c r="L2" s="283"/>
      <c r="M2" s="283"/>
      <c r="N2" s="283"/>
      <c r="O2" s="283"/>
      <c r="P2" s="202"/>
    </row>
    <row r="3" spans="1:16" s="1" customFormat="1" ht="16.5" customHeight="1">
      <c r="A3" s="279"/>
      <c r="B3" s="280"/>
      <c r="C3" s="280"/>
      <c r="D3" s="280"/>
      <c r="E3" s="280"/>
      <c r="F3" s="280"/>
      <c r="G3" s="280"/>
      <c r="H3" s="281"/>
      <c r="I3" s="57" t="s">
        <v>363</v>
      </c>
      <c r="J3" s="58"/>
      <c r="K3" s="58"/>
      <c r="L3" s="58"/>
      <c r="M3" s="58"/>
      <c r="N3" s="58"/>
      <c r="O3" s="58"/>
      <c r="P3" s="203"/>
    </row>
    <row r="4" spans="1:16" s="1" customFormat="1" ht="15" customHeight="1">
      <c r="A4" s="284" t="s">
        <v>250</v>
      </c>
      <c r="B4" s="285"/>
      <c r="C4" s="285"/>
      <c r="D4" s="285"/>
      <c r="E4" s="285"/>
      <c r="F4" s="285"/>
      <c r="G4" s="285"/>
      <c r="H4" s="286"/>
      <c r="I4" s="57" t="s">
        <v>28</v>
      </c>
      <c r="J4" s="58"/>
      <c r="K4" s="58"/>
      <c r="L4" s="58"/>
      <c r="M4" s="58"/>
      <c r="N4" s="58"/>
      <c r="O4" s="58"/>
      <c r="P4" s="203"/>
    </row>
    <row r="5" spans="1:16" s="1" customFormat="1" ht="15" customHeight="1">
      <c r="A5" s="287"/>
      <c r="B5" s="285"/>
      <c r="C5" s="285"/>
      <c r="D5" s="285"/>
      <c r="E5" s="285"/>
      <c r="F5" s="285"/>
      <c r="G5" s="285"/>
      <c r="H5" s="286"/>
      <c r="I5" s="57" t="s">
        <v>297</v>
      </c>
      <c r="J5" s="58"/>
      <c r="K5" s="58"/>
      <c r="L5" s="58"/>
      <c r="M5" s="58"/>
      <c r="N5" s="58"/>
      <c r="O5" s="58"/>
      <c r="P5" s="203"/>
    </row>
    <row r="6" spans="1:16" s="1" customFormat="1" ht="15" customHeight="1">
      <c r="A6" s="287"/>
      <c r="B6" s="285"/>
      <c r="C6" s="285"/>
      <c r="D6" s="285"/>
      <c r="E6" s="285"/>
      <c r="F6" s="285"/>
      <c r="G6" s="285"/>
      <c r="H6" s="286"/>
      <c r="I6" s="57" t="s">
        <v>298</v>
      </c>
      <c r="J6" s="58"/>
      <c r="K6" s="58"/>
      <c r="L6" s="58"/>
      <c r="M6" s="58"/>
      <c r="N6" s="58"/>
      <c r="O6" s="58"/>
      <c r="P6" s="203"/>
    </row>
    <row r="7" spans="1:16" s="183" customFormat="1" ht="16.5" customHeight="1">
      <c r="A7" s="287"/>
      <c r="B7" s="285"/>
      <c r="C7" s="285"/>
      <c r="D7" s="285"/>
      <c r="E7" s="285"/>
      <c r="F7" s="285"/>
      <c r="G7" s="285"/>
      <c r="H7" s="286"/>
      <c r="I7" s="181" t="s">
        <v>296</v>
      </c>
      <c r="J7" s="182"/>
      <c r="K7" s="182"/>
      <c r="L7" s="182"/>
      <c r="M7" s="182"/>
      <c r="N7" s="182"/>
      <c r="O7" s="182"/>
      <c r="P7" s="204"/>
    </row>
    <row r="8" spans="1:16" s="1" customFormat="1" ht="30.75" customHeight="1">
      <c r="A8" s="288" t="s">
        <v>233</v>
      </c>
      <c r="B8" s="289"/>
      <c r="C8" s="289"/>
      <c r="D8" s="289"/>
      <c r="E8" s="289"/>
      <c r="F8" s="289"/>
      <c r="G8" s="289"/>
      <c r="H8" s="289"/>
      <c r="I8" s="184" t="s">
        <v>234</v>
      </c>
      <c r="J8" s="184"/>
      <c r="K8" s="184"/>
      <c r="L8" s="184"/>
      <c r="M8" s="184"/>
      <c r="N8" s="184"/>
      <c r="O8" s="184"/>
      <c r="P8" s="205"/>
    </row>
    <row r="9" spans="1:16" s="1" customFormat="1" ht="31.5" customHeight="1">
      <c r="A9" s="299" t="s">
        <v>257</v>
      </c>
      <c r="B9" s="300"/>
      <c r="C9" s="300"/>
      <c r="D9" s="300"/>
      <c r="E9" s="300"/>
      <c r="F9" s="291" t="s">
        <v>256</v>
      </c>
      <c r="G9" s="291"/>
      <c r="H9" s="291"/>
      <c r="I9" s="291"/>
      <c r="J9" s="291"/>
      <c r="K9" s="291"/>
      <c r="L9" s="291"/>
      <c r="M9" s="291"/>
      <c r="N9" s="291"/>
      <c r="O9" s="291"/>
      <c r="P9" s="203"/>
    </row>
    <row r="10" spans="1:16" s="4" customFormat="1" ht="20.25" customHeight="1">
      <c r="A10" s="206" t="s">
        <v>42</v>
      </c>
      <c r="B10" s="234" t="s">
        <v>295</v>
      </c>
      <c r="C10" s="234"/>
      <c r="D10" s="298" t="s">
        <v>231</v>
      </c>
      <c r="E10" s="298"/>
      <c r="F10" s="298"/>
      <c r="G10" s="298"/>
      <c r="H10" s="298"/>
      <c r="I10" s="298"/>
      <c r="J10" s="292" t="s">
        <v>318</v>
      </c>
      <c r="K10" s="293"/>
      <c r="L10" s="293"/>
      <c r="M10" s="293"/>
      <c r="N10" s="293"/>
      <c r="O10" s="294"/>
      <c r="P10" s="207"/>
    </row>
    <row r="11" spans="1:16" s="5" customFormat="1" ht="30" customHeight="1">
      <c r="A11" s="206" t="s">
        <v>43</v>
      </c>
      <c r="B11" s="290" t="s">
        <v>50</v>
      </c>
      <c r="C11" s="290"/>
      <c r="D11" s="290"/>
      <c r="E11" s="143"/>
      <c r="F11" s="144"/>
      <c r="G11" s="144"/>
      <c r="H11" s="143"/>
      <c r="I11" s="143"/>
      <c r="J11" s="295" t="s">
        <v>333</v>
      </c>
      <c r="K11" s="296"/>
      <c r="L11" s="296"/>
      <c r="M11" s="296"/>
      <c r="N11" s="296"/>
      <c r="O11" s="297"/>
      <c r="P11" s="172"/>
    </row>
    <row r="12" spans="1:16" s="173" customFormat="1" ht="23.25" customHeight="1">
      <c r="A12" s="301" t="s">
        <v>200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243"/>
    </row>
    <row r="13" spans="1:16" s="5" customFormat="1" ht="16.5" customHeight="1">
      <c r="A13" s="272" t="s">
        <v>54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172"/>
    </row>
    <row r="14" spans="1:16" s="5" customFormat="1" ht="13.5" customHeight="1">
      <c r="A14" s="272" t="s">
        <v>197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172"/>
    </row>
    <row r="15" spans="1:16" s="5" customFormat="1" ht="18.75" customHeight="1">
      <c r="A15" s="272" t="s">
        <v>198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172"/>
    </row>
    <row r="16" spans="1:16" s="5" customFormat="1" ht="18.75" customHeight="1">
      <c r="A16" s="272" t="s">
        <v>255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172"/>
    </row>
    <row r="17" spans="1:16" ht="13.5" customHeight="1">
      <c r="A17" s="208" t="s">
        <v>38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09"/>
    </row>
    <row r="18" spans="1:16" s="4" customFormat="1" ht="21.75" customHeight="1">
      <c r="A18" s="303" t="s">
        <v>44</v>
      </c>
      <c r="B18" s="304"/>
      <c r="C18" s="304"/>
      <c r="D18" s="304"/>
      <c r="E18" s="304"/>
      <c r="F18" s="304"/>
      <c r="G18" s="304"/>
      <c r="H18" s="304"/>
      <c r="I18" s="304"/>
      <c r="J18" s="7"/>
      <c r="K18" s="7"/>
      <c r="L18" s="7"/>
      <c r="M18" s="7"/>
      <c r="N18" s="7"/>
      <c r="O18" s="7"/>
      <c r="P18" s="207"/>
    </row>
    <row r="19" spans="1:16" s="4" customFormat="1" ht="19.5" customHeight="1">
      <c r="A19" s="261" t="s">
        <v>226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07"/>
    </row>
    <row r="20" spans="1:16" s="4" customFormat="1" ht="15.75" customHeight="1">
      <c r="A20" s="261" t="s">
        <v>227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07"/>
    </row>
    <row r="21" spans="1:16" s="5" customFormat="1" ht="15" customHeight="1">
      <c r="A21" s="261" t="s">
        <v>277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172"/>
    </row>
    <row r="22" spans="1:16" s="5" customFormat="1" ht="15" customHeight="1">
      <c r="A22" s="210"/>
      <c r="B22" s="72" t="s">
        <v>60</v>
      </c>
      <c r="C22" s="73">
        <v>1</v>
      </c>
      <c r="D22" s="73">
        <v>2</v>
      </c>
      <c r="E22" s="73">
        <v>3</v>
      </c>
      <c r="F22" s="73">
        <v>4</v>
      </c>
      <c r="G22" s="73">
        <v>5</v>
      </c>
      <c r="H22" s="73">
        <v>6</v>
      </c>
      <c r="I22" s="73">
        <v>7</v>
      </c>
      <c r="J22" s="73">
        <v>8</v>
      </c>
      <c r="K22" s="73">
        <v>9</v>
      </c>
      <c r="L22" s="73">
        <v>10</v>
      </c>
      <c r="M22" s="73">
        <v>11</v>
      </c>
      <c r="N22" s="73">
        <v>12</v>
      </c>
      <c r="O22" s="74" t="s">
        <v>61</v>
      </c>
      <c r="P22" s="172"/>
    </row>
    <row r="23" spans="1:16" s="5" customFormat="1" ht="15" customHeight="1">
      <c r="A23" s="210"/>
      <c r="B23" s="75" t="s">
        <v>62</v>
      </c>
      <c r="C23" s="269">
        <v>0.12</v>
      </c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1"/>
      <c r="P23" s="172"/>
    </row>
    <row r="24" spans="1:16" s="5" customFormat="1" ht="21.75" customHeight="1">
      <c r="A24" s="211" t="s">
        <v>51</v>
      </c>
      <c r="B24" s="175"/>
      <c r="C24" s="175"/>
      <c r="D24" s="175"/>
      <c r="E24" s="175"/>
      <c r="F24" s="175"/>
      <c r="G24" s="175"/>
      <c r="H24" s="176"/>
      <c r="I24" s="176"/>
      <c r="J24" s="176"/>
      <c r="K24" s="60"/>
      <c r="L24" s="60"/>
      <c r="M24" s="60"/>
      <c r="N24" s="60"/>
      <c r="O24" s="60"/>
      <c r="P24" s="172"/>
    </row>
    <row r="25" spans="1:16" ht="17.25" customHeight="1">
      <c r="A25" s="272" t="s">
        <v>244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09"/>
    </row>
    <row r="26" spans="1:16" ht="17.25" customHeight="1">
      <c r="A26" s="272" t="s">
        <v>48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09"/>
    </row>
    <row r="27" spans="1:16" s="36" customFormat="1" ht="14.25" customHeight="1">
      <c r="A27" s="212"/>
      <c r="B27" s="199" t="s">
        <v>49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13"/>
    </row>
    <row r="28" spans="1:16" ht="17.25" customHeight="1">
      <c r="A28" s="272" t="s">
        <v>243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09"/>
    </row>
    <row r="29" spans="1:16" ht="17.25" customHeight="1">
      <c r="A29" s="272" t="s">
        <v>254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09"/>
    </row>
    <row r="30" spans="1:16" s="179" customFormat="1" ht="15.75" customHeight="1">
      <c r="A30" s="274" t="s">
        <v>253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14"/>
    </row>
    <row r="31" spans="1:16" s="180" customFormat="1" ht="19.5" customHeight="1">
      <c r="A31" s="265" t="s">
        <v>59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15"/>
    </row>
    <row r="32" spans="1:16" ht="14.25" customHeight="1">
      <c r="A32" s="208" t="s">
        <v>55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09"/>
    </row>
    <row r="33" spans="1:17" ht="19.5" customHeight="1">
      <c r="A33" s="211" t="s">
        <v>45</v>
      </c>
      <c r="B33" s="175"/>
      <c r="C33" s="175"/>
      <c r="D33" s="176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209"/>
    </row>
    <row r="34" spans="1:17" ht="17.25" customHeight="1">
      <c r="A34" s="307" t="s">
        <v>47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209"/>
    </row>
    <row r="35" spans="1:17" ht="17.25" customHeight="1">
      <c r="A35" s="263" t="s">
        <v>58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09"/>
    </row>
    <row r="36" spans="1:17" ht="18.75" customHeight="1">
      <c r="A36" s="216" t="s">
        <v>46</v>
      </c>
      <c r="B36" s="177"/>
      <c r="C36" s="178"/>
      <c r="D36" s="17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09"/>
    </row>
    <row r="37" spans="1:17" ht="15.75" customHeight="1">
      <c r="A37" s="263" t="s">
        <v>245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09"/>
    </row>
    <row r="38" spans="1:17" ht="15.75" customHeight="1">
      <c r="A38" s="263" t="s">
        <v>41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09"/>
    </row>
    <row r="39" spans="1:17" ht="15.75" customHeight="1">
      <c r="A39" s="263" t="s">
        <v>237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09"/>
    </row>
    <row r="40" spans="1:17" ht="19.5" customHeight="1">
      <c r="A40" s="216" t="s">
        <v>37</v>
      </c>
      <c r="B40" s="178"/>
      <c r="C40" s="71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209"/>
    </row>
    <row r="41" spans="1:17" ht="16.5" customHeight="1">
      <c r="A41" s="305" t="s">
        <v>39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209"/>
    </row>
    <row r="42" spans="1:17" ht="16.5" customHeight="1">
      <c r="A42" s="267" t="s">
        <v>40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09"/>
    </row>
    <row r="43" spans="1:17" s="36" customFormat="1" ht="16.5" customHeight="1">
      <c r="A43" s="263" t="s">
        <v>337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13"/>
      <c r="Q43" s="5"/>
    </row>
    <row r="44" spans="1:17" s="179" customFormat="1" ht="20.25" customHeight="1">
      <c r="A44" s="259" t="s">
        <v>338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44"/>
    </row>
    <row r="45" spans="1:17" ht="15.75" customHeight="1"/>
    <row r="48" spans="1:17">
      <c r="L48" s="16"/>
    </row>
  </sheetData>
  <mergeCells count="35">
    <mergeCell ref="A16:O16"/>
    <mergeCell ref="A18:I18"/>
    <mergeCell ref="A19:O19"/>
    <mergeCell ref="A43:O43"/>
    <mergeCell ref="A41:O41"/>
    <mergeCell ref="A35:O35"/>
    <mergeCell ref="A34:O34"/>
    <mergeCell ref="A38:O38"/>
    <mergeCell ref="A14:O14"/>
    <mergeCell ref="A9:E9"/>
    <mergeCell ref="A13:O13"/>
    <mergeCell ref="A12:O12"/>
    <mergeCell ref="A15:O15"/>
    <mergeCell ref="A2:H3"/>
    <mergeCell ref="I2:O2"/>
    <mergeCell ref="A4:H7"/>
    <mergeCell ref="A8:H8"/>
    <mergeCell ref="B11:D11"/>
    <mergeCell ref="F9:O9"/>
    <mergeCell ref="J10:O10"/>
    <mergeCell ref="J11:O11"/>
    <mergeCell ref="D10:I10"/>
    <mergeCell ref="A44:O44"/>
    <mergeCell ref="A20:O20"/>
    <mergeCell ref="A37:O37"/>
    <mergeCell ref="A31:O31"/>
    <mergeCell ref="A42:O42"/>
    <mergeCell ref="A39:O39"/>
    <mergeCell ref="C23:O23"/>
    <mergeCell ref="A26:O26"/>
    <mergeCell ref="A25:O25"/>
    <mergeCell ref="A21:O21"/>
    <mergeCell ref="A29:O29"/>
    <mergeCell ref="A30:O30"/>
    <mergeCell ref="A28:O28"/>
  </mergeCells>
  <phoneticPr fontId="3" type="noConversion"/>
  <hyperlinks>
    <hyperlink ref="D10" r:id="rId1"/>
  </hyperlinks>
  <printOptions horizontalCentered="1"/>
  <pageMargins left="0.19685039370078741" right="0" top="0.43307086614173229" bottom="0" header="0.51181102362204722" footer="0"/>
  <pageSetup paperSize="9" scale="9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22"/>
  </sheetPr>
  <dimension ref="A1:J90"/>
  <sheetViews>
    <sheetView topLeftCell="A4" zoomScaleNormal="100" workbookViewId="0">
      <selection activeCell="H34" sqref="H34"/>
    </sheetView>
  </sheetViews>
  <sheetFormatPr defaultRowHeight="24.95" customHeight="1"/>
  <cols>
    <col min="1" max="1" width="1.6640625" style="9" customWidth="1"/>
    <col min="2" max="2" width="3.6640625" style="9" customWidth="1"/>
    <col min="3" max="3" width="7.5546875" style="25" customWidth="1"/>
    <col min="4" max="4" width="14.88671875" style="25" customWidth="1"/>
    <col min="5" max="6" width="13.5546875" style="26" customWidth="1"/>
    <col min="7" max="7" width="12.88671875" style="23" customWidth="1"/>
    <col min="8" max="8" width="13.5546875" style="24" customWidth="1"/>
    <col min="9" max="9" width="6.5546875" style="26" customWidth="1"/>
    <col min="10" max="10" width="5.21875" style="9" customWidth="1"/>
    <col min="11" max="16384" width="8.88671875" style="9"/>
  </cols>
  <sheetData>
    <row r="1" spans="1:10" ht="51.75" customHeight="1">
      <c r="A1" s="315" t="s">
        <v>364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37.5" customHeight="1">
      <c r="A2" s="8"/>
      <c r="B2" s="8"/>
      <c r="C2" s="10"/>
      <c r="D2" s="324" t="s">
        <v>365</v>
      </c>
      <c r="E2" s="324"/>
      <c r="F2" s="324"/>
      <c r="G2" s="324"/>
      <c r="H2" s="324"/>
      <c r="I2" s="10"/>
      <c r="J2" s="59"/>
    </row>
    <row r="3" spans="1:10" ht="3.75" customHeight="1">
      <c r="A3" s="8"/>
      <c r="B3" s="8"/>
      <c r="C3" s="10"/>
      <c r="D3" s="10"/>
      <c r="E3" s="10"/>
      <c r="F3" s="11"/>
      <c r="G3" s="12"/>
      <c r="H3" s="13"/>
      <c r="I3" s="10"/>
      <c r="J3" s="8"/>
    </row>
    <row r="4" spans="1:10" s="15" customFormat="1" ht="15" customHeight="1">
      <c r="A4" s="14"/>
      <c r="B4" s="318" t="s">
        <v>29</v>
      </c>
      <c r="C4" s="319"/>
      <c r="D4" s="320"/>
      <c r="E4" s="312" t="s">
        <v>30</v>
      </c>
      <c r="F4" s="312" t="s">
        <v>31</v>
      </c>
      <c r="G4" s="312" t="s">
        <v>32</v>
      </c>
      <c r="H4" s="316" t="s">
        <v>33</v>
      </c>
      <c r="I4" s="314" t="s">
        <v>34</v>
      </c>
      <c r="J4" s="314"/>
    </row>
    <row r="5" spans="1:10" s="15" customFormat="1" ht="15" customHeight="1">
      <c r="A5" s="14"/>
      <c r="B5" s="321"/>
      <c r="C5" s="322"/>
      <c r="D5" s="323"/>
      <c r="E5" s="313"/>
      <c r="F5" s="313"/>
      <c r="G5" s="313"/>
      <c r="H5" s="317"/>
      <c r="I5" s="314"/>
      <c r="J5" s="314"/>
    </row>
    <row r="6" spans="1:10" ht="24.75" customHeight="1">
      <c r="A6" s="8"/>
      <c r="B6" s="217">
        <v>1</v>
      </c>
      <c r="C6" s="309" t="s">
        <v>22</v>
      </c>
      <c r="D6" s="310"/>
      <c r="E6" s="160">
        <f>+'1'!J2</f>
        <v>22828080</v>
      </c>
      <c r="F6" s="160">
        <f>'1'!I33</f>
        <v>22828400</v>
      </c>
      <c r="G6" s="161">
        <f t="shared" ref="G6:G13" si="0">F6-E6</f>
        <v>320</v>
      </c>
      <c r="H6" s="160">
        <v>22554880</v>
      </c>
      <c r="I6" s="311">
        <f>F6-H6</f>
        <v>273520</v>
      </c>
      <c r="J6" s="311"/>
    </row>
    <row r="7" spans="1:10" ht="24.75" customHeight="1">
      <c r="A7" s="8"/>
      <c r="B7" s="217">
        <v>2</v>
      </c>
      <c r="C7" s="309" t="s">
        <v>80</v>
      </c>
      <c r="D7" s="310"/>
      <c r="E7" s="160">
        <f>'1'!J36</f>
        <v>8933570</v>
      </c>
      <c r="F7" s="160">
        <f>'1'!I38</f>
        <v>8931480</v>
      </c>
      <c r="G7" s="161">
        <f t="shared" si="0"/>
        <v>-2090</v>
      </c>
      <c r="H7" s="160">
        <v>8931480</v>
      </c>
      <c r="I7" s="311">
        <f t="shared" ref="I7:I34" si="1">F7-H7</f>
        <v>0</v>
      </c>
      <c r="J7" s="311"/>
    </row>
    <row r="8" spans="1:10" ht="24.75" customHeight="1">
      <c r="A8" s="8"/>
      <c r="B8" s="217">
        <v>3</v>
      </c>
      <c r="C8" s="309" t="s">
        <v>81</v>
      </c>
      <c r="D8" s="310"/>
      <c r="E8" s="160">
        <f>'1'!J41</f>
        <v>15255480</v>
      </c>
      <c r="F8" s="160">
        <f>'1'!I43</f>
        <v>15254000</v>
      </c>
      <c r="G8" s="161">
        <f t="shared" si="0"/>
        <v>-1480</v>
      </c>
      <c r="H8" s="160">
        <v>15422320</v>
      </c>
      <c r="I8" s="311">
        <f t="shared" si="1"/>
        <v>-168320</v>
      </c>
      <c r="J8" s="311"/>
    </row>
    <row r="9" spans="1:10" ht="24.75" customHeight="1">
      <c r="A9" s="8"/>
      <c r="B9" s="217">
        <v>4</v>
      </c>
      <c r="C9" s="309" t="s">
        <v>23</v>
      </c>
      <c r="D9" s="310"/>
      <c r="E9" s="160">
        <f>'1'!J46</f>
        <v>530000</v>
      </c>
      <c r="F9" s="160">
        <f>'1'!I48</f>
        <v>531260</v>
      </c>
      <c r="G9" s="161">
        <f t="shared" si="0"/>
        <v>1260</v>
      </c>
      <c r="H9" s="160">
        <v>531260</v>
      </c>
      <c r="I9" s="311">
        <f t="shared" si="1"/>
        <v>0</v>
      </c>
      <c r="J9" s="311"/>
    </row>
    <row r="10" spans="1:10" ht="24.75" customHeight="1">
      <c r="A10" s="8"/>
      <c r="B10" s="217">
        <v>5</v>
      </c>
      <c r="C10" s="309" t="s">
        <v>24</v>
      </c>
      <c r="D10" s="310"/>
      <c r="E10" s="160">
        <f>+'2'!J3</f>
        <v>1039500</v>
      </c>
      <c r="F10" s="160">
        <f>+'2'!I8</f>
        <v>1041480</v>
      </c>
      <c r="G10" s="161">
        <f t="shared" si="0"/>
        <v>1980</v>
      </c>
      <c r="H10" s="160">
        <v>1041480</v>
      </c>
      <c r="I10" s="311">
        <f t="shared" si="1"/>
        <v>0</v>
      </c>
      <c r="J10" s="311"/>
    </row>
    <row r="11" spans="1:10" ht="24.75" customHeight="1">
      <c r="A11" s="8"/>
      <c r="B11" s="218">
        <v>6</v>
      </c>
      <c r="C11" s="309" t="s">
        <v>150</v>
      </c>
      <c r="D11" s="310"/>
      <c r="E11" s="148">
        <f>+'2'!J10</f>
        <v>3522820</v>
      </c>
      <c r="F11" s="148">
        <f>+'2'!I31</f>
        <v>3524200</v>
      </c>
      <c r="G11" s="149">
        <f t="shared" si="0"/>
        <v>1380</v>
      </c>
      <c r="H11" s="148">
        <v>3692520</v>
      </c>
      <c r="I11" s="311">
        <f t="shared" si="1"/>
        <v>-168320</v>
      </c>
      <c r="J11" s="311"/>
    </row>
    <row r="12" spans="1:10" ht="24.75" customHeight="1">
      <c r="A12" s="8"/>
      <c r="B12" s="217">
        <v>7</v>
      </c>
      <c r="C12" s="309" t="s">
        <v>96</v>
      </c>
      <c r="D12" s="310"/>
      <c r="E12" s="160">
        <f>+'2'!J34</f>
        <v>377630</v>
      </c>
      <c r="F12" s="160">
        <f>+'2'!I36</f>
        <v>378720</v>
      </c>
      <c r="G12" s="161">
        <f t="shared" si="0"/>
        <v>1090</v>
      </c>
      <c r="H12" s="160">
        <v>378720</v>
      </c>
      <c r="I12" s="311">
        <f t="shared" si="1"/>
        <v>0</v>
      </c>
      <c r="J12" s="311"/>
    </row>
    <row r="13" spans="1:10" ht="24.75" customHeight="1">
      <c r="A13" s="8"/>
      <c r="B13" s="217">
        <v>8</v>
      </c>
      <c r="C13" s="309" t="s">
        <v>272</v>
      </c>
      <c r="D13" s="310"/>
      <c r="E13" s="160">
        <f>+'2'!J39</f>
        <v>4950</v>
      </c>
      <c r="F13" s="160">
        <f>+'2'!I41</f>
        <v>5260</v>
      </c>
      <c r="G13" s="161">
        <f t="shared" si="0"/>
        <v>310</v>
      </c>
      <c r="H13" s="160">
        <v>105200</v>
      </c>
      <c r="I13" s="311">
        <f t="shared" si="1"/>
        <v>-99940</v>
      </c>
      <c r="J13" s="311"/>
    </row>
    <row r="14" spans="1:10" ht="22.5" customHeight="1">
      <c r="A14" s="8"/>
      <c r="B14" s="339">
        <v>9</v>
      </c>
      <c r="C14" s="342"/>
      <c r="D14" s="82" t="s">
        <v>97</v>
      </c>
      <c r="E14" s="148">
        <f>+'3'!G5</f>
        <v>19873130</v>
      </c>
      <c r="F14" s="148">
        <f>E14</f>
        <v>19873130</v>
      </c>
      <c r="G14" s="149">
        <f t="shared" ref="G14:G24" si="2">F14-E14</f>
        <v>0</v>
      </c>
      <c r="H14" s="148">
        <v>21468780</v>
      </c>
      <c r="I14" s="344">
        <f t="shared" si="1"/>
        <v>-1595650</v>
      </c>
      <c r="J14" s="344"/>
    </row>
    <row r="15" spans="1:10" ht="22.5" customHeight="1">
      <c r="A15" s="8"/>
      <c r="B15" s="340"/>
      <c r="C15" s="343"/>
      <c r="D15" s="83" t="s">
        <v>100</v>
      </c>
      <c r="E15" s="150">
        <f>+'3'!G14</f>
        <v>4120237</v>
      </c>
      <c r="F15" s="150">
        <f>+'3'!I34</f>
        <v>4118580</v>
      </c>
      <c r="G15" s="151">
        <f t="shared" si="2"/>
        <v>-1657</v>
      </c>
      <c r="H15" s="150">
        <v>5249480</v>
      </c>
      <c r="I15" s="325">
        <f t="shared" si="1"/>
        <v>-1130900</v>
      </c>
      <c r="J15" s="325"/>
    </row>
    <row r="16" spans="1:10" ht="22.5" customHeight="1">
      <c r="A16" s="8"/>
      <c r="B16" s="340"/>
      <c r="C16" s="80" t="s">
        <v>25</v>
      </c>
      <c r="D16" s="83" t="s">
        <v>99</v>
      </c>
      <c r="E16" s="150">
        <f>+'3'!G13</f>
        <v>520200</v>
      </c>
      <c r="F16" s="150">
        <f>+'3'!I24</f>
        <v>520480</v>
      </c>
      <c r="G16" s="151">
        <f t="shared" si="2"/>
        <v>280</v>
      </c>
      <c r="H16" s="150">
        <v>586940</v>
      </c>
      <c r="I16" s="325">
        <f t="shared" si="1"/>
        <v>-66460</v>
      </c>
      <c r="J16" s="325"/>
    </row>
    <row r="17" spans="1:10" ht="22.5" customHeight="1">
      <c r="A17" s="8"/>
      <c r="B17" s="340"/>
      <c r="C17" s="80"/>
      <c r="D17" s="164" t="s">
        <v>98</v>
      </c>
      <c r="E17" s="150">
        <f>+'3'!G6</f>
        <v>117750</v>
      </c>
      <c r="F17" s="150">
        <f t="shared" ref="F17:F23" si="3">+E17</f>
        <v>117750</v>
      </c>
      <c r="G17" s="151">
        <f t="shared" si="2"/>
        <v>0</v>
      </c>
      <c r="H17" s="150">
        <v>121250</v>
      </c>
      <c r="I17" s="325">
        <f t="shared" si="1"/>
        <v>-3500</v>
      </c>
      <c r="J17" s="325"/>
    </row>
    <row r="18" spans="1:10" ht="22.5" customHeight="1">
      <c r="A18" s="8"/>
      <c r="B18" s="340"/>
      <c r="C18" s="80" t="s">
        <v>26</v>
      </c>
      <c r="D18" s="164" t="s">
        <v>101</v>
      </c>
      <c r="E18" s="150">
        <f>+'3'!G7</f>
        <v>67800</v>
      </c>
      <c r="F18" s="150">
        <f t="shared" si="3"/>
        <v>67800</v>
      </c>
      <c r="G18" s="151">
        <f t="shared" si="2"/>
        <v>0</v>
      </c>
      <c r="H18" s="150">
        <v>69600</v>
      </c>
      <c r="I18" s="325">
        <f t="shared" si="1"/>
        <v>-1800</v>
      </c>
      <c r="J18" s="325"/>
    </row>
    <row r="19" spans="1:10" ht="22.5" customHeight="1">
      <c r="A19" s="8"/>
      <c r="B19" s="340"/>
      <c r="C19" s="80"/>
      <c r="D19" s="165" t="s">
        <v>102</v>
      </c>
      <c r="E19" s="150">
        <f>+'3'!G8</f>
        <v>78250</v>
      </c>
      <c r="F19" s="150">
        <f t="shared" si="3"/>
        <v>78250</v>
      </c>
      <c r="G19" s="151">
        <f t="shared" si="2"/>
        <v>0</v>
      </c>
      <c r="H19" s="150">
        <v>80500</v>
      </c>
      <c r="I19" s="325">
        <f t="shared" si="1"/>
        <v>-2250</v>
      </c>
      <c r="J19" s="325"/>
    </row>
    <row r="20" spans="1:10" ht="22.5" customHeight="1">
      <c r="A20" s="8"/>
      <c r="B20" s="340"/>
      <c r="C20" s="80" t="s">
        <v>27</v>
      </c>
      <c r="D20" s="166" t="s">
        <v>103</v>
      </c>
      <c r="E20" s="150">
        <f>+'3'!G9</f>
        <v>33800</v>
      </c>
      <c r="F20" s="150">
        <f t="shared" si="3"/>
        <v>33800</v>
      </c>
      <c r="G20" s="151">
        <f t="shared" si="2"/>
        <v>0</v>
      </c>
      <c r="H20" s="150">
        <v>33800</v>
      </c>
      <c r="I20" s="325">
        <f t="shared" si="1"/>
        <v>0</v>
      </c>
      <c r="J20" s="325"/>
    </row>
    <row r="21" spans="1:10" ht="22.5" customHeight="1">
      <c r="A21" s="8"/>
      <c r="B21" s="340"/>
      <c r="C21" s="80"/>
      <c r="D21" s="167" t="s">
        <v>210</v>
      </c>
      <c r="E21" s="150">
        <f>+'3'!G10</f>
        <v>19720</v>
      </c>
      <c r="F21" s="150">
        <f t="shared" si="3"/>
        <v>19720</v>
      </c>
      <c r="G21" s="151">
        <f t="shared" si="2"/>
        <v>0</v>
      </c>
      <c r="H21" s="150">
        <v>19720</v>
      </c>
      <c r="I21" s="325">
        <f t="shared" si="1"/>
        <v>0</v>
      </c>
      <c r="J21" s="325"/>
    </row>
    <row r="22" spans="1:10" ht="22.5" customHeight="1">
      <c r="A22" s="8"/>
      <c r="B22" s="340"/>
      <c r="C22" s="80"/>
      <c r="D22" s="166" t="s">
        <v>273</v>
      </c>
      <c r="E22" s="150">
        <f>+'3'!G11</f>
        <v>14000</v>
      </c>
      <c r="F22" s="150">
        <f t="shared" si="3"/>
        <v>14000</v>
      </c>
      <c r="G22" s="151">
        <f t="shared" si="2"/>
        <v>0</v>
      </c>
      <c r="H22" s="150">
        <v>11800</v>
      </c>
      <c r="I22" s="325">
        <f t="shared" si="1"/>
        <v>2200</v>
      </c>
      <c r="J22" s="325"/>
    </row>
    <row r="23" spans="1:10" ht="22.5" customHeight="1">
      <c r="A23" s="8"/>
      <c r="B23" s="340"/>
      <c r="C23" s="80"/>
      <c r="D23" s="168" t="s">
        <v>294</v>
      </c>
      <c r="E23" s="153">
        <f>+'3'!G12</f>
        <v>135823</v>
      </c>
      <c r="F23" s="153">
        <f t="shared" si="3"/>
        <v>135823</v>
      </c>
      <c r="G23" s="154">
        <f t="shared" si="2"/>
        <v>0</v>
      </c>
      <c r="H23" s="153">
        <v>133351</v>
      </c>
      <c r="I23" s="345">
        <f t="shared" si="1"/>
        <v>2472</v>
      </c>
      <c r="J23" s="345"/>
    </row>
    <row r="24" spans="1:10" ht="24" customHeight="1">
      <c r="A24" s="8"/>
      <c r="B24" s="341"/>
      <c r="C24" s="81"/>
      <c r="D24" s="97" t="s">
        <v>157</v>
      </c>
      <c r="E24" s="156">
        <f>SUM(E14:E23)</f>
        <v>24980710</v>
      </c>
      <c r="F24" s="156">
        <f>SUM(F14:F23)</f>
        <v>24979333</v>
      </c>
      <c r="G24" s="157">
        <f t="shared" si="2"/>
        <v>-1377</v>
      </c>
      <c r="H24" s="156">
        <f>SUM(H14:H23)</f>
        <v>27775221</v>
      </c>
      <c r="I24" s="311">
        <f t="shared" si="1"/>
        <v>-2795888</v>
      </c>
      <c r="J24" s="311"/>
    </row>
    <row r="25" spans="1:10" ht="21.75" customHeight="1">
      <c r="A25" s="8"/>
      <c r="B25" s="339">
        <v>10</v>
      </c>
      <c r="C25" s="336" t="s">
        <v>155</v>
      </c>
      <c r="D25" s="95" t="s">
        <v>158</v>
      </c>
      <c r="E25" s="148">
        <f>+'3'!J46</f>
        <v>11764370</v>
      </c>
      <c r="F25" s="148">
        <f>+'3'!J46</f>
        <v>11764370</v>
      </c>
      <c r="G25" s="158">
        <f>F25-E25</f>
        <v>0</v>
      </c>
      <c r="H25" s="148">
        <v>11065330</v>
      </c>
      <c r="I25" s="344">
        <f t="shared" si="1"/>
        <v>699040</v>
      </c>
      <c r="J25" s="344"/>
    </row>
    <row r="26" spans="1:10" ht="21.75" customHeight="1">
      <c r="A26" s="8"/>
      <c r="B26" s="340"/>
      <c r="C26" s="337"/>
      <c r="D26" s="96" t="s">
        <v>159</v>
      </c>
      <c r="E26" s="156">
        <f>+'3'!J47</f>
        <v>335350</v>
      </c>
      <c r="F26" s="156">
        <f>+'3'!I51</f>
        <v>336640</v>
      </c>
      <c r="G26" s="159">
        <f>F26-E26</f>
        <v>1290</v>
      </c>
      <c r="H26" s="156">
        <v>131500</v>
      </c>
      <c r="I26" s="345">
        <f t="shared" si="1"/>
        <v>205140</v>
      </c>
      <c r="J26" s="345"/>
    </row>
    <row r="27" spans="1:10" ht="24.75" customHeight="1">
      <c r="A27" s="8"/>
      <c r="B27" s="341"/>
      <c r="C27" s="338"/>
      <c r="D27" s="98" t="s">
        <v>160</v>
      </c>
      <c r="E27" s="156">
        <f>SUM(E25:E26)</f>
        <v>12099720</v>
      </c>
      <c r="F27" s="156">
        <f>SUM(F25:F26)</f>
        <v>12101010</v>
      </c>
      <c r="G27" s="159">
        <f>SUM(G25:G26)</f>
        <v>1290</v>
      </c>
      <c r="H27" s="156">
        <f>SUM(H25:H26)</f>
        <v>11196830</v>
      </c>
      <c r="I27" s="311">
        <f t="shared" si="1"/>
        <v>904180</v>
      </c>
      <c r="J27" s="311"/>
    </row>
    <row r="28" spans="1:10" ht="24.75" customHeight="1">
      <c r="A28" s="8"/>
      <c r="B28" s="217">
        <v>11</v>
      </c>
      <c r="C28" s="309" t="s">
        <v>89</v>
      </c>
      <c r="D28" s="310"/>
      <c r="E28" s="160">
        <f>+'4'!J3</f>
        <v>1120000</v>
      </c>
      <c r="F28" s="160">
        <f>+'4'!I5</f>
        <v>1120380</v>
      </c>
      <c r="G28" s="161">
        <f t="shared" ref="G28:G33" si="4">F28-E28</f>
        <v>380</v>
      </c>
      <c r="H28" s="160">
        <v>1120380</v>
      </c>
      <c r="I28" s="311">
        <f t="shared" si="1"/>
        <v>0</v>
      </c>
      <c r="J28" s="311"/>
    </row>
    <row r="29" spans="1:10" ht="24.75" customHeight="1">
      <c r="A29" s="8"/>
      <c r="B29" s="217">
        <v>12</v>
      </c>
      <c r="C29" s="334" t="s">
        <v>104</v>
      </c>
      <c r="D29" s="335"/>
      <c r="E29" s="160">
        <f>+'4'!J8</f>
        <v>1030000</v>
      </c>
      <c r="F29" s="160">
        <f>+'4'!I14</f>
        <v>1030960</v>
      </c>
      <c r="G29" s="161">
        <f t="shared" si="4"/>
        <v>960</v>
      </c>
      <c r="H29" s="160">
        <v>1178240</v>
      </c>
      <c r="I29" s="311">
        <f t="shared" si="1"/>
        <v>-147280</v>
      </c>
      <c r="J29" s="311"/>
    </row>
    <row r="30" spans="1:10" ht="24.75" customHeight="1">
      <c r="A30" s="8"/>
      <c r="B30" s="217">
        <v>13</v>
      </c>
      <c r="C30" s="334" t="s">
        <v>105</v>
      </c>
      <c r="D30" s="335"/>
      <c r="E30" s="160">
        <f>+'4'!D18</f>
        <v>0</v>
      </c>
      <c r="F30" s="160">
        <f>+'4'!I19</f>
        <v>0</v>
      </c>
      <c r="G30" s="161">
        <f t="shared" si="4"/>
        <v>0</v>
      </c>
      <c r="H30" s="160">
        <v>804780</v>
      </c>
      <c r="I30" s="311">
        <f t="shared" si="1"/>
        <v>-804780</v>
      </c>
      <c r="J30" s="311"/>
    </row>
    <row r="31" spans="1:10" ht="24.75" customHeight="1">
      <c r="A31" s="8"/>
      <c r="B31" s="217">
        <v>14</v>
      </c>
      <c r="C31" s="309" t="s">
        <v>90</v>
      </c>
      <c r="D31" s="310"/>
      <c r="E31" s="160">
        <f>+'4'!J22</f>
        <v>1020420</v>
      </c>
      <c r="F31" s="160">
        <f>+'4'!I24</f>
        <v>1020440</v>
      </c>
      <c r="G31" s="161">
        <f t="shared" si="4"/>
        <v>20</v>
      </c>
      <c r="H31" s="160">
        <v>999400</v>
      </c>
      <c r="I31" s="311">
        <f t="shared" si="1"/>
        <v>21040</v>
      </c>
      <c r="J31" s="311"/>
    </row>
    <row r="32" spans="1:10" ht="24.75" customHeight="1">
      <c r="A32" s="8"/>
      <c r="B32" s="217">
        <v>15</v>
      </c>
      <c r="C32" s="309" t="s">
        <v>91</v>
      </c>
      <c r="D32" s="310"/>
      <c r="E32" s="160">
        <f>+'4'!J27</f>
        <v>17884000</v>
      </c>
      <c r="F32" s="160">
        <f>+'4'!I29</f>
        <v>17884000</v>
      </c>
      <c r="G32" s="161">
        <f t="shared" si="4"/>
        <v>0</v>
      </c>
      <c r="H32" s="160">
        <v>17884000</v>
      </c>
      <c r="I32" s="311">
        <f t="shared" si="1"/>
        <v>0</v>
      </c>
      <c r="J32" s="311"/>
    </row>
    <row r="33" spans="1:10" ht="24.75" customHeight="1">
      <c r="A33" s="8"/>
      <c r="B33" s="217">
        <v>16</v>
      </c>
      <c r="C33" s="309" t="s">
        <v>230</v>
      </c>
      <c r="D33" s="310"/>
      <c r="E33" s="160">
        <f>+'4'!J32</f>
        <v>1974000</v>
      </c>
      <c r="F33" s="160">
        <f>+'4'!J32</f>
        <v>1974000</v>
      </c>
      <c r="G33" s="161">
        <f t="shared" si="4"/>
        <v>0</v>
      </c>
      <c r="H33" s="160">
        <v>1985830</v>
      </c>
      <c r="I33" s="311">
        <f t="shared" si="1"/>
        <v>-11830</v>
      </c>
      <c r="J33" s="311"/>
    </row>
    <row r="34" spans="1:10" ht="24.75" customHeight="1" thickBot="1">
      <c r="A34" s="8"/>
      <c r="B34" s="219">
        <v>17</v>
      </c>
      <c r="C34" s="331" t="s">
        <v>235</v>
      </c>
      <c r="D34" s="332"/>
      <c r="E34" s="162">
        <f>+'4'!J36</f>
        <v>-944660</v>
      </c>
      <c r="F34" s="230">
        <f>+'4'!I42</f>
        <v>-946800</v>
      </c>
      <c r="G34" s="163">
        <f>F34-E34</f>
        <v>-2140</v>
      </c>
      <c r="H34" s="162">
        <v>-946800</v>
      </c>
      <c r="I34" s="333">
        <f t="shared" si="1"/>
        <v>0</v>
      </c>
      <c r="J34" s="333"/>
    </row>
    <row r="35" spans="1:10" ht="30" customHeight="1" thickTop="1">
      <c r="A35" s="8"/>
      <c r="B35" s="328" t="s">
        <v>53</v>
      </c>
      <c r="C35" s="329"/>
      <c r="D35" s="330"/>
      <c r="E35" s="220">
        <f>SUM(E6:E13,E24,E27:E34)</f>
        <v>111656220</v>
      </c>
      <c r="F35" s="220">
        <f>SUM(F6:F13,F24,F27:F34)</f>
        <v>111658123</v>
      </c>
      <c r="G35" s="221">
        <f>SUM(G6:G13,G24,G27:G34)</f>
        <v>1903</v>
      </c>
      <c r="H35" s="220">
        <f>SUM(H6:H13,H24,H27:H34)</f>
        <v>114655741</v>
      </c>
      <c r="I35" s="327">
        <f>F35-H35</f>
        <v>-2997618</v>
      </c>
      <c r="J35" s="327"/>
    </row>
    <row r="36" spans="1:10" s="6" customFormat="1" ht="14.25" customHeight="1">
      <c r="A36" s="16"/>
      <c r="B36" s="16"/>
      <c r="C36" s="16"/>
      <c r="D36" s="16"/>
      <c r="E36" s="16"/>
      <c r="F36" s="16"/>
      <c r="G36" s="17"/>
      <c r="H36" s="18"/>
      <c r="I36" s="16"/>
      <c r="J36" s="16"/>
    </row>
    <row r="37" spans="1:10" s="6" customFormat="1" ht="24.95" customHeight="1">
      <c r="G37" s="19"/>
      <c r="H37" s="20"/>
    </row>
    <row r="38" spans="1:10" s="6" customFormat="1" ht="24.95" customHeight="1">
      <c r="G38" s="19"/>
      <c r="H38" s="20"/>
    </row>
    <row r="39" spans="1:10" s="6" customFormat="1" ht="24.95" customHeight="1">
      <c r="G39" s="19"/>
      <c r="H39" s="20"/>
    </row>
    <row r="40" spans="1:10" s="6" customFormat="1" ht="24.95" customHeight="1">
      <c r="C40" s="16"/>
      <c r="D40" s="16"/>
      <c r="E40" s="16"/>
      <c r="F40" s="16"/>
      <c r="G40" s="17"/>
      <c r="H40" s="20"/>
    </row>
    <row r="41" spans="1:10" s="6" customFormat="1" ht="24.95" customHeight="1">
      <c r="C41" s="326"/>
      <c r="D41" s="326"/>
      <c r="G41" s="19"/>
      <c r="H41" s="326"/>
      <c r="I41" s="326"/>
      <c r="J41" s="326"/>
    </row>
    <row r="42" spans="1:10" s="6" customFormat="1" ht="24.95" customHeight="1">
      <c r="G42" s="19"/>
      <c r="H42" s="20"/>
    </row>
    <row r="43" spans="1:10" s="6" customFormat="1" ht="24.95" customHeight="1">
      <c r="G43" s="19"/>
      <c r="H43" s="20"/>
    </row>
    <row r="44" spans="1:10" s="6" customFormat="1" ht="24.95" customHeight="1">
      <c r="G44" s="19"/>
      <c r="H44" s="20"/>
    </row>
    <row r="45" spans="1:10" s="6" customFormat="1" ht="24.95" customHeight="1">
      <c r="G45" s="19"/>
      <c r="H45" s="20"/>
    </row>
    <row r="46" spans="1:10" s="6" customFormat="1" ht="24.95" customHeight="1">
      <c r="G46" s="19"/>
      <c r="H46" s="20"/>
    </row>
    <row r="47" spans="1:10" s="6" customFormat="1" ht="24.95" customHeight="1">
      <c r="G47" s="19"/>
      <c r="H47" s="20"/>
    </row>
    <row r="48" spans="1:10" s="6" customFormat="1" ht="24.95" customHeight="1">
      <c r="G48" s="19"/>
      <c r="H48" s="20"/>
    </row>
    <row r="49" spans="7:8" s="6" customFormat="1" ht="24.95" customHeight="1">
      <c r="G49" s="19"/>
      <c r="H49" s="20"/>
    </row>
    <row r="50" spans="7:8" s="6" customFormat="1" ht="24.95" customHeight="1">
      <c r="G50" s="19"/>
      <c r="H50" s="20"/>
    </row>
    <row r="51" spans="7:8" s="6" customFormat="1" ht="24.95" customHeight="1">
      <c r="G51" s="19"/>
      <c r="H51" s="20"/>
    </row>
    <row r="52" spans="7:8" s="6" customFormat="1" ht="24.95" customHeight="1">
      <c r="G52" s="19"/>
      <c r="H52" s="20"/>
    </row>
    <row r="53" spans="7:8" s="6" customFormat="1" ht="24.95" customHeight="1">
      <c r="G53" s="19"/>
      <c r="H53" s="20"/>
    </row>
    <row r="54" spans="7:8" s="6" customFormat="1" ht="24.95" customHeight="1">
      <c r="G54" s="19"/>
      <c r="H54" s="20"/>
    </row>
    <row r="55" spans="7:8" s="6" customFormat="1" ht="24.95" customHeight="1">
      <c r="G55" s="19"/>
      <c r="H55" s="20"/>
    </row>
    <row r="56" spans="7:8" s="6" customFormat="1" ht="24.95" customHeight="1">
      <c r="G56" s="19"/>
      <c r="H56" s="20"/>
    </row>
    <row r="57" spans="7:8" s="6" customFormat="1" ht="24.95" customHeight="1">
      <c r="G57" s="19"/>
      <c r="H57" s="20"/>
    </row>
    <row r="58" spans="7:8" s="6" customFormat="1" ht="24.95" customHeight="1">
      <c r="G58" s="19"/>
      <c r="H58" s="20"/>
    </row>
    <row r="59" spans="7:8" s="6" customFormat="1" ht="24.95" customHeight="1">
      <c r="G59" s="19"/>
      <c r="H59" s="20"/>
    </row>
    <row r="60" spans="7:8" s="6" customFormat="1" ht="24.95" customHeight="1">
      <c r="G60" s="19"/>
      <c r="H60" s="20"/>
    </row>
    <row r="61" spans="7:8" s="6" customFormat="1" ht="24.95" customHeight="1">
      <c r="G61" s="19"/>
      <c r="H61" s="20"/>
    </row>
    <row r="62" spans="7:8" s="6" customFormat="1" ht="24.95" customHeight="1">
      <c r="G62" s="19"/>
      <c r="H62" s="20"/>
    </row>
    <row r="63" spans="7:8" s="6" customFormat="1" ht="24.95" customHeight="1">
      <c r="G63" s="19"/>
      <c r="H63" s="20"/>
    </row>
    <row r="64" spans="7:8" s="6" customFormat="1" ht="24.95" customHeight="1">
      <c r="G64" s="19"/>
      <c r="H64" s="20"/>
    </row>
    <row r="65" spans="3:9" s="6" customFormat="1" ht="24.95" customHeight="1">
      <c r="G65" s="19"/>
      <c r="H65" s="20"/>
    </row>
    <row r="66" spans="3:9" ht="24.95" customHeight="1">
      <c r="C66" s="21"/>
      <c r="D66" s="21"/>
      <c r="E66" s="22"/>
      <c r="F66" s="22"/>
      <c r="I66" s="22"/>
    </row>
    <row r="67" spans="3:9" ht="24.95" customHeight="1">
      <c r="C67" s="21"/>
      <c r="D67" s="21"/>
      <c r="E67" s="22"/>
      <c r="F67" s="22"/>
      <c r="I67" s="22"/>
    </row>
    <row r="68" spans="3:9" ht="24.95" customHeight="1">
      <c r="C68" s="21"/>
      <c r="D68" s="21"/>
      <c r="E68" s="22"/>
      <c r="F68" s="22"/>
      <c r="I68" s="22"/>
    </row>
    <row r="69" spans="3:9" ht="24.95" customHeight="1">
      <c r="C69" s="21"/>
      <c r="D69" s="21"/>
      <c r="E69" s="22"/>
      <c r="F69" s="22"/>
      <c r="I69" s="22"/>
    </row>
    <row r="70" spans="3:9" ht="24.95" customHeight="1">
      <c r="C70" s="21"/>
      <c r="D70" s="21"/>
      <c r="E70" s="22"/>
      <c r="F70" s="22"/>
      <c r="I70" s="22"/>
    </row>
    <row r="71" spans="3:9" ht="24.95" customHeight="1">
      <c r="C71" s="21"/>
      <c r="D71" s="21"/>
      <c r="E71" s="22"/>
      <c r="F71" s="22"/>
      <c r="I71" s="22"/>
    </row>
    <row r="72" spans="3:9" ht="24.95" customHeight="1">
      <c r="C72" s="21"/>
      <c r="D72" s="21"/>
      <c r="E72" s="22"/>
      <c r="F72" s="22"/>
      <c r="I72" s="22"/>
    </row>
    <row r="73" spans="3:9" ht="24.95" customHeight="1">
      <c r="C73" s="21"/>
      <c r="D73" s="21"/>
      <c r="E73" s="22"/>
      <c r="F73" s="22"/>
      <c r="I73" s="22"/>
    </row>
    <row r="74" spans="3:9" ht="24.95" customHeight="1">
      <c r="C74" s="21"/>
      <c r="D74" s="21"/>
      <c r="E74" s="22"/>
      <c r="F74" s="22"/>
      <c r="I74" s="22"/>
    </row>
    <row r="75" spans="3:9" ht="24.95" customHeight="1">
      <c r="C75" s="21"/>
      <c r="D75" s="21"/>
      <c r="E75" s="22"/>
      <c r="F75" s="22"/>
      <c r="I75" s="22"/>
    </row>
    <row r="76" spans="3:9" ht="24.95" customHeight="1">
      <c r="C76" s="21"/>
      <c r="D76" s="21"/>
      <c r="E76" s="22"/>
      <c r="F76" s="22"/>
      <c r="I76" s="22"/>
    </row>
    <row r="77" spans="3:9" ht="24.95" customHeight="1">
      <c r="C77" s="21"/>
      <c r="D77" s="21"/>
      <c r="E77" s="22"/>
      <c r="F77" s="22"/>
      <c r="I77" s="22"/>
    </row>
    <row r="78" spans="3:9" ht="24.95" customHeight="1">
      <c r="C78" s="21"/>
      <c r="D78" s="21"/>
      <c r="E78" s="22"/>
      <c r="F78" s="22"/>
      <c r="I78" s="22"/>
    </row>
    <row r="79" spans="3:9" ht="24.95" customHeight="1">
      <c r="C79" s="21"/>
      <c r="D79" s="21"/>
      <c r="E79" s="22"/>
      <c r="F79" s="22"/>
      <c r="I79" s="22"/>
    </row>
    <row r="80" spans="3:9" ht="24.95" customHeight="1">
      <c r="C80" s="21"/>
      <c r="D80" s="21"/>
      <c r="E80" s="22"/>
      <c r="F80" s="22"/>
      <c r="I80" s="22"/>
    </row>
    <row r="81" spans="3:9" ht="24.95" customHeight="1">
      <c r="C81" s="21"/>
      <c r="D81" s="21"/>
      <c r="E81" s="22"/>
      <c r="F81" s="22"/>
      <c r="I81" s="22"/>
    </row>
    <row r="82" spans="3:9" ht="24.95" customHeight="1">
      <c r="C82" s="21"/>
      <c r="D82" s="21"/>
      <c r="E82" s="22"/>
      <c r="F82" s="22"/>
      <c r="I82" s="22"/>
    </row>
    <row r="83" spans="3:9" ht="24.95" customHeight="1">
      <c r="C83" s="21"/>
      <c r="D83" s="21"/>
      <c r="E83" s="22"/>
      <c r="F83" s="22"/>
      <c r="I83" s="22"/>
    </row>
    <row r="84" spans="3:9" ht="24.95" customHeight="1">
      <c r="C84" s="21"/>
      <c r="D84" s="21"/>
      <c r="E84" s="22"/>
      <c r="F84" s="22"/>
      <c r="I84" s="22"/>
    </row>
    <row r="85" spans="3:9" ht="24.95" customHeight="1">
      <c r="C85" s="21"/>
      <c r="D85" s="21"/>
      <c r="E85" s="22"/>
      <c r="F85" s="22"/>
      <c r="I85" s="22"/>
    </row>
    <row r="86" spans="3:9" ht="24.95" customHeight="1">
      <c r="C86" s="21"/>
      <c r="D86" s="21"/>
      <c r="E86" s="22"/>
      <c r="F86" s="22"/>
      <c r="I86" s="22"/>
    </row>
    <row r="87" spans="3:9" ht="24.95" customHeight="1">
      <c r="C87" s="21"/>
      <c r="D87" s="21"/>
      <c r="E87" s="22"/>
      <c r="F87" s="22"/>
      <c r="I87" s="22"/>
    </row>
    <row r="88" spans="3:9" ht="24.95" customHeight="1">
      <c r="C88" s="21"/>
      <c r="D88" s="21"/>
      <c r="E88" s="22"/>
      <c r="F88" s="22"/>
      <c r="I88" s="22"/>
    </row>
    <row r="89" spans="3:9" ht="24.95" customHeight="1">
      <c r="C89" s="21"/>
      <c r="D89" s="21"/>
      <c r="E89" s="22"/>
      <c r="F89" s="22"/>
      <c r="I89" s="22"/>
    </row>
    <row r="90" spans="3:9" ht="24.95" customHeight="1">
      <c r="C90" s="21"/>
      <c r="D90" s="21"/>
      <c r="E90" s="22"/>
      <c r="F90" s="22"/>
      <c r="I90" s="22"/>
    </row>
  </sheetData>
  <mergeCells count="60">
    <mergeCell ref="B25:B27"/>
    <mergeCell ref="I20:J20"/>
    <mergeCell ref="I21:J21"/>
    <mergeCell ref="B14:B24"/>
    <mergeCell ref="I18:J18"/>
    <mergeCell ref="I19:J19"/>
    <mergeCell ref="C14:C15"/>
    <mergeCell ref="I24:J24"/>
    <mergeCell ref="I22:J22"/>
    <mergeCell ref="I15:J15"/>
    <mergeCell ref="I14:J14"/>
    <mergeCell ref="I25:J25"/>
    <mergeCell ref="I26:J26"/>
    <mergeCell ref="I23:J23"/>
    <mergeCell ref="C29:D29"/>
    <mergeCell ref="I29:J29"/>
    <mergeCell ref="C31:D31"/>
    <mergeCell ref="C25:C27"/>
    <mergeCell ref="I27:J27"/>
    <mergeCell ref="I31:J31"/>
    <mergeCell ref="C28:D28"/>
    <mergeCell ref="I28:J28"/>
    <mergeCell ref="C30:D30"/>
    <mergeCell ref="I30:J30"/>
    <mergeCell ref="C41:D41"/>
    <mergeCell ref="H41:J41"/>
    <mergeCell ref="I35:J35"/>
    <mergeCell ref="I32:J32"/>
    <mergeCell ref="C33:D33"/>
    <mergeCell ref="I33:J33"/>
    <mergeCell ref="B35:D35"/>
    <mergeCell ref="C32:D32"/>
    <mergeCell ref="C34:D34"/>
    <mergeCell ref="I34:J34"/>
    <mergeCell ref="C13:D13"/>
    <mergeCell ref="I16:J16"/>
    <mergeCell ref="I17:J17"/>
    <mergeCell ref="I11:J11"/>
    <mergeCell ref="I13:J13"/>
    <mergeCell ref="I12:J12"/>
    <mergeCell ref="C11:D11"/>
    <mergeCell ref="C12:D12"/>
    <mergeCell ref="A1:J1"/>
    <mergeCell ref="I6:J6"/>
    <mergeCell ref="C8:D8"/>
    <mergeCell ref="I8:J8"/>
    <mergeCell ref="F4:F5"/>
    <mergeCell ref="H4:H5"/>
    <mergeCell ref="B4:D5"/>
    <mergeCell ref="D2:H2"/>
    <mergeCell ref="I7:J7"/>
    <mergeCell ref="C10:D10"/>
    <mergeCell ref="I10:J10"/>
    <mergeCell ref="C7:D7"/>
    <mergeCell ref="G4:G5"/>
    <mergeCell ref="C6:D6"/>
    <mergeCell ref="E4:E5"/>
    <mergeCell ref="I4:J5"/>
    <mergeCell ref="I9:J9"/>
    <mergeCell ref="C9:D9"/>
  </mergeCells>
  <phoneticPr fontId="3" type="noConversion"/>
  <printOptions horizontalCentered="1"/>
  <pageMargins left="0" right="0" top="0.62992125984251968" bottom="0" header="0.51181102362204722" footer="0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22"/>
  </sheetPr>
  <dimension ref="A1:M51"/>
  <sheetViews>
    <sheetView topLeftCell="A19" zoomScale="128" zoomScaleNormal="128" workbookViewId="0">
      <selection activeCell="G29" sqref="G29:K29"/>
    </sheetView>
  </sheetViews>
  <sheetFormatPr defaultRowHeight="24.95" customHeight="1"/>
  <cols>
    <col min="1" max="1" width="1.21875" style="36" customWidth="1"/>
    <col min="2" max="2" width="7.33203125" style="36" customWidth="1"/>
    <col min="3" max="3" width="5.21875" style="36" customWidth="1"/>
    <col min="4" max="4" width="11" style="36" customWidth="1"/>
    <col min="5" max="5" width="3.21875" style="36" customWidth="1"/>
    <col min="6" max="6" width="10.77734375" style="36" customWidth="1"/>
    <col min="7" max="7" width="4.109375" style="36" customWidth="1"/>
    <col min="8" max="8" width="10.44140625" style="36" customWidth="1"/>
    <col min="9" max="9" width="7.77734375" style="36" customWidth="1"/>
    <col min="10" max="10" width="6.77734375" style="36" customWidth="1"/>
    <col min="11" max="11" width="15.33203125" style="36" customWidth="1"/>
    <col min="12" max="12" width="2.44140625" style="36" customWidth="1"/>
    <col min="13" max="13" width="10.5546875" style="35" customWidth="1"/>
    <col min="14" max="14" width="4.44140625" style="36" customWidth="1"/>
    <col min="15" max="16384" width="8.88671875" style="36"/>
  </cols>
  <sheetData>
    <row r="1" spans="1:13" s="29" customFormat="1" ht="20.100000000000001" customHeight="1">
      <c r="A1" s="27"/>
      <c r="B1" s="347" t="s">
        <v>0</v>
      </c>
      <c r="C1" s="347"/>
      <c r="D1" s="347"/>
      <c r="E1" s="27"/>
      <c r="F1" s="27"/>
      <c r="G1" s="27"/>
      <c r="H1" s="27"/>
      <c r="I1" s="27"/>
      <c r="J1" s="27"/>
      <c r="K1" s="27"/>
      <c r="L1" s="27"/>
      <c r="M1" s="28"/>
    </row>
    <row r="2" spans="1:13" s="29" customFormat="1" ht="22.5" customHeight="1">
      <c r="A2" s="27"/>
      <c r="B2" s="30" t="s">
        <v>8</v>
      </c>
      <c r="C2" s="30"/>
      <c r="D2" s="30"/>
      <c r="E2" s="27" t="s">
        <v>5</v>
      </c>
      <c r="F2" s="27"/>
      <c r="G2" s="27"/>
      <c r="H2" s="27"/>
      <c r="I2" s="27"/>
      <c r="J2" s="346">
        <f>E31</f>
        <v>22828080</v>
      </c>
      <c r="K2" s="346"/>
      <c r="L2" s="27"/>
      <c r="M2" s="28"/>
    </row>
    <row r="3" spans="1:13" ht="14.45" customHeight="1">
      <c r="A3" s="31"/>
      <c r="B3" s="441" t="s">
        <v>57</v>
      </c>
      <c r="C3" s="416"/>
      <c r="D3" s="417"/>
      <c r="E3" s="441" t="s">
        <v>35</v>
      </c>
      <c r="F3" s="417"/>
      <c r="G3" s="416" t="s">
        <v>36</v>
      </c>
      <c r="H3" s="416"/>
      <c r="I3" s="416"/>
      <c r="J3" s="416"/>
      <c r="K3" s="417"/>
      <c r="L3" s="31"/>
    </row>
    <row r="4" spans="1:13" ht="14.45" customHeight="1">
      <c r="A4" s="31"/>
      <c r="B4" s="442" t="s">
        <v>68</v>
      </c>
      <c r="C4" s="407" t="s">
        <v>69</v>
      </c>
      <c r="D4" s="408"/>
      <c r="E4" s="420">
        <v>14857270</v>
      </c>
      <c r="F4" s="421"/>
      <c r="G4" s="193">
        <v>5</v>
      </c>
      <c r="H4" s="451" t="s">
        <v>215</v>
      </c>
      <c r="I4" s="451"/>
      <c r="J4" s="451"/>
      <c r="K4" s="452"/>
      <c r="L4" s="31"/>
    </row>
    <row r="5" spans="1:13" ht="14.45" customHeight="1">
      <c r="A5" s="31"/>
      <c r="B5" s="443"/>
      <c r="C5" s="447" t="s">
        <v>70</v>
      </c>
      <c r="D5" s="448"/>
      <c r="E5" s="418">
        <v>3732720</v>
      </c>
      <c r="F5" s="419"/>
      <c r="G5" s="194">
        <f>+G4</f>
        <v>5</v>
      </c>
      <c r="H5" s="453" t="s">
        <v>348</v>
      </c>
      <c r="I5" s="453"/>
      <c r="J5" s="453"/>
      <c r="K5" s="454"/>
      <c r="L5" s="31"/>
    </row>
    <row r="6" spans="1:13" ht="14.45" customHeight="1">
      <c r="A6" s="31"/>
      <c r="B6" s="443"/>
      <c r="C6" s="383" t="s">
        <v>106</v>
      </c>
      <c r="D6" s="384"/>
      <c r="E6" s="445">
        <v>1700000</v>
      </c>
      <c r="F6" s="446"/>
      <c r="G6" s="190" t="s">
        <v>340</v>
      </c>
      <c r="H6" s="195"/>
      <c r="I6" s="195"/>
      <c r="J6" s="195"/>
      <c r="K6" s="196"/>
      <c r="L6" s="31"/>
    </row>
    <row r="7" spans="1:13" ht="14.45" customHeight="1">
      <c r="A7" s="31"/>
      <c r="B7" s="443"/>
      <c r="C7" s="407" t="s">
        <v>71</v>
      </c>
      <c r="D7" s="408"/>
      <c r="E7" s="420">
        <v>188640</v>
      </c>
      <c r="F7" s="421"/>
      <c r="G7" s="197">
        <f>+G5</f>
        <v>5</v>
      </c>
      <c r="H7" s="195" t="s">
        <v>201</v>
      </c>
      <c r="I7" s="191"/>
      <c r="J7" s="191"/>
      <c r="K7" s="192"/>
      <c r="L7" s="31"/>
    </row>
    <row r="8" spans="1:13" ht="14.45" customHeight="1">
      <c r="A8" s="31"/>
      <c r="B8" s="443"/>
      <c r="C8" s="383" t="s">
        <v>72</v>
      </c>
      <c r="D8" s="384"/>
      <c r="E8" s="445">
        <v>100820</v>
      </c>
      <c r="F8" s="446"/>
      <c r="G8" s="198">
        <f>+G7</f>
        <v>5</v>
      </c>
      <c r="H8" s="195" t="s">
        <v>202</v>
      </c>
      <c r="I8" s="191"/>
      <c r="J8" s="191"/>
      <c r="K8" s="192"/>
      <c r="L8" s="37"/>
    </row>
    <row r="9" spans="1:13" ht="14.45" customHeight="1">
      <c r="A9" s="31"/>
      <c r="B9" s="443"/>
      <c r="C9" s="383" t="s">
        <v>166</v>
      </c>
      <c r="D9" s="384"/>
      <c r="E9" s="425">
        <v>275240</v>
      </c>
      <c r="F9" s="426"/>
      <c r="G9" s="197">
        <v>4</v>
      </c>
      <c r="H9" s="464" t="s">
        <v>201</v>
      </c>
      <c r="I9" s="464"/>
      <c r="J9" s="191"/>
      <c r="K9" s="192"/>
      <c r="L9" s="31"/>
    </row>
    <row r="10" spans="1:13" ht="14.45" customHeight="1">
      <c r="A10" s="31"/>
      <c r="B10" s="443"/>
      <c r="C10" s="383" t="s">
        <v>73</v>
      </c>
      <c r="D10" s="384"/>
      <c r="E10" s="425">
        <v>827800</v>
      </c>
      <c r="F10" s="426"/>
      <c r="G10" s="198">
        <f>+G9</f>
        <v>4</v>
      </c>
      <c r="H10" s="195" t="str">
        <f>+H9</f>
        <v>월분 사용자부담</v>
      </c>
      <c r="I10" s="191"/>
      <c r="J10" s="191"/>
      <c r="K10" s="192"/>
      <c r="L10" s="31"/>
    </row>
    <row r="11" spans="1:13" ht="14.45" customHeight="1">
      <c r="A11" s="31"/>
      <c r="B11" s="443"/>
      <c r="C11" s="388" t="s">
        <v>65</v>
      </c>
      <c r="D11" s="389"/>
      <c r="E11" s="427">
        <v>32740</v>
      </c>
      <c r="F11" s="428"/>
      <c r="G11" s="433" t="s">
        <v>368</v>
      </c>
      <c r="H11" s="434"/>
      <c r="I11" s="434"/>
      <c r="J11" s="434"/>
      <c r="K11" s="435"/>
      <c r="L11" s="31"/>
    </row>
    <row r="12" spans="1:13" ht="14.45" customHeight="1">
      <c r="A12" s="31"/>
      <c r="B12" s="444"/>
      <c r="C12" s="362" t="s">
        <v>63</v>
      </c>
      <c r="D12" s="363"/>
      <c r="E12" s="455">
        <f>SUM(E4:E11)</f>
        <v>21715230</v>
      </c>
      <c r="F12" s="456"/>
      <c r="G12" s="134"/>
      <c r="H12" s="135"/>
      <c r="I12" s="135"/>
      <c r="J12" s="135"/>
      <c r="K12" s="136"/>
      <c r="L12" s="31"/>
    </row>
    <row r="13" spans="1:13" ht="14.45" customHeight="1">
      <c r="A13" s="31"/>
      <c r="B13" s="443" t="s">
        <v>218</v>
      </c>
      <c r="C13" s="414" t="s">
        <v>217</v>
      </c>
      <c r="D13" s="432"/>
      <c r="E13" s="355"/>
      <c r="F13" s="356"/>
      <c r="G13" s="429"/>
      <c r="H13" s="430"/>
      <c r="I13" s="430"/>
      <c r="J13" s="430"/>
      <c r="K13" s="431"/>
      <c r="L13" s="37"/>
    </row>
    <row r="14" spans="1:13" ht="14.45" customHeight="1">
      <c r="A14" s="31"/>
      <c r="B14" s="443"/>
      <c r="C14" s="449" t="s">
        <v>199</v>
      </c>
      <c r="D14" s="450"/>
      <c r="E14" s="436"/>
      <c r="F14" s="437"/>
      <c r="G14" s="438"/>
      <c r="H14" s="439"/>
      <c r="I14" s="439"/>
      <c r="J14" s="439"/>
      <c r="K14" s="440"/>
      <c r="L14" s="37"/>
    </row>
    <row r="15" spans="1:13" ht="14.45" customHeight="1">
      <c r="A15" s="31"/>
      <c r="B15" s="443"/>
      <c r="C15" s="457" t="s">
        <v>74</v>
      </c>
      <c r="D15" s="384"/>
      <c r="E15" s="425"/>
      <c r="F15" s="426"/>
      <c r="G15" s="461"/>
      <c r="H15" s="462"/>
      <c r="I15" s="462"/>
      <c r="J15" s="462"/>
      <c r="K15" s="463"/>
      <c r="L15" s="31"/>
    </row>
    <row r="16" spans="1:13" ht="14.45" customHeight="1">
      <c r="A16" s="31"/>
      <c r="B16" s="443"/>
      <c r="C16" s="383" t="s">
        <v>75</v>
      </c>
      <c r="D16" s="384"/>
      <c r="E16" s="425">
        <v>200000</v>
      </c>
      <c r="F16" s="426"/>
      <c r="G16" s="461" t="s">
        <v>357</v>
      </c>
      <c r="H16" s="462"/>
      <c r="I16" s="462"/>
      <c r="J16" s="462"/>
      <c r="K16" s="463"/>
      <c r="L16" s="31"/>
    </row>
    <row r="17" spans="1:12" ht="14.45" customHeight="1">
      <c r="A17" s="31"/>
      <c r="B17" s="443"/>
      <c r="C17" s="388" t="s">
        <v>76</v>
      </c>
      <c r="D17" s="389"/>
      <c r="E17" s="427"/>
      <c r="F17" s="428"/>
      <c r="G17" s="458"/>
      <c r="H17" s="459"/>
      <c r="I17" s="459"/>
      <c r="J17" s="459"/>
      <c r="K17" s="460"/>
      <c r="L17" s="31"/>
    </row>
    <row r="18" spans="1:12" ht="14.45" customHeight="1">
      <c r="A18" s="31"/>
      <c r="B18" s="444"/>
      <c r="C18" s="362" t="s">
        <v>63</v>
      </c>
      <c r="D18" s="363"/>
      <c r="E18" s="400">
        <f>E13+E14+E15+E16+E17</f>
        <v>200000</v>
      </c>
      <c r="F18" s="401"/>
      <c r="G18" s="364"/>
      <c r="H18" s="365"/>
      <c r="I18" s="365"/>
      <c r="J18" s="365"/>
      <c r="K18" s="366"/>
      <c r="L18" s="37"/>
    </row>
    <row r="19" spans="1:12" ht="14.45" customHeight="1">
      <c r="A19" s="31"/>
      <c r="B19" s="402" t="s">
        <v>153</v>
      </c>
      <c r="C19" s="407" t="s">
        <v>77</v>
      </c>
      <c r="D19" s="408"/>
      <c r="E19" s="369">
        <v>89810</v>
      </c>
      <c r="F19" s="370"/>
      <c r="G19" s="371" t="s">
        <v>346</v>
      </c>
      <c r="H19" s="372"/>
      <c r="I19" s="372"/>
      <c r="J19" s="372"/>
      <c r="K19" s="373"/>
      <c r="L19" s="31"/>
    </row>
    <row r="20" spans="1:12" ht="14.45" customHeight="1">
      <c r="A20" s="31"/>
      <c r="B20" s="403"/>
      <c r="C20" s="383" t="s">
        <v>78</v>
      </c>
      <c r="D20" s="384"/>
      <c r="E20" s="425">
        <v>5130</v>
      </c>
      <c r="F20" s="426"/>
      <c r="G20" s="357" t="s">
        <v>369</v>
      </c>
      <c r="H20" s="358"/>
      <c r="I20" s="358"/>
      <c r="J20" s="358"/>
      <c r="K20" s="359"/>
      <c r="L20" s="31"/>
    </row>
    <row r="21" spans="1:12" ht="14.45" customHeight="1">
      <c r="A21" s="31"/>
      <c r="B21" s="403"/>
      <c r="C21" s="388" t="s">
        <v>79</v>
      </c>
      <c r="D21" s="389"/>
      <c r="E21" s="427"/>
      <c r="F21" s="428"/>
      <c r="G21" s="357"/>
      <c r="H21" s="358"/>
      <c r="I21" s="358"/>
      <c r="J21" s="358"/>
      <c r="K21" s="359"/>
      <c r="L21" s="37"/>
    </row>
    <row r="22" spans="1:12" ht="14.45" customHeight="1">
      <c r="A22" s="31"/>
      <c r="B22" s="404"/>
      <c r="C22" s="410" t="s">
        <v>63</v>
      </c>
      <c r="D22" s="411"/>
      <c r="E22" s="412">
        <f>SUM(E19:E21)</f>
        <v>94940</v>
      </c>
      <c r="F22" s="413"/>
      <c r="G22" s="422"/>
      <c r="H22" s="423"/>
      <c r="I22" s="423"/>
      <c r="J22" s="423"/>
      <c r="K22" s="424"/>
      <c r="L22" s="31"/>
    </row>
    <row r="23" spans="1:12" ht="14.45" customHeight="1">
      <c r="A23" s="31"/>
      <c r="B23" s="380" t="s">
        <v>239</v>
      </c>
      <c r="C23" s="381"/>
      <c r="D23" s="382"/>
      <c r="E23" s="405"/>
      <c r="F23" s="409"/>
      <c r="G23" s="374"/>
      <c r="H23" s="375"/>
      <c r="I23" s="375"/>
      <c r="J23" s="375"/>
      <c r="K23" s="376"/>
      <c r="L23" s="31"/>
    </row>
    <row r="24" spans="1:12" ht="14.45" customHeight="1">
      <c r="A24" s="31"/>
      <c r="B24" s="380" t="s">
        <v>240</v>
      </c>
      <c r="C24" s="381"/>
      <c r="D24" s="382"/>
      <c r="E24" s="405">
        <v>193000</v>
      </c>
      <c r="F24" s="406"/>
      <c r="G24" s="377" t="s">
        <v>370</v>
      </c>
      <c r="H24" s="378"/>
      <c r="I24" s="378"/>
      <c r="J24" s="378"/>
      <c r="K24" s="379"/>
      <c r="L24" s="31"/>
    </row>
    <row r="25" spans="1:12" ht="14.45" customHeight="1">
      <c r="A25" s="31"/>
      <c r="B25" s="351" t="s">
        <v>66</v>
      </c>
      <c r="C25" s="414" t="s">
        <v>107</v>
      </c>
      <c r="D25" s="415"/>
      <c r="E25" s="355"/>
      <c r="F25" s="356"/>
      <c r="G25" s="390"/>
      <c r="H25" s="391"/>
      <c r="I25" s="391"/>
      <c r="J25" s="391"/>
      <c r="K25" s="392"/>
      <c r="L25" s="31"/>
    </row>
    <row r="26" spans="1:12" ht="14.45" customHeight="1">
      <c r="A26" s="31"/>
      <c r="B26" s="352"/>
      <c r="C26" s="367" t="s">
        <v>248</v>
      </c>
      <c r="D26" s="368"/>
      <c r="E26" s="369"/>
      <c r="F26" s="370"/>
      <c r="G26" s="371"/>
      <c r="H26" s="372"/>
      <c r="I26" s="372"/>
      <c r="J26" s="372"/>
      <c r="K26" s="373"/>
      <c r="L26" s="31"/>
    </row>
    <row r="27" spans="1:12" ht="14.45" customHeight="1">
      <c r="A27" s="31"/>
      <c r="B27" s="352"/>
      <c r="C27" s="383" t="s">
        <v>108</v>
      </c>
      <c r="D27" s="384"/>
      <c r="E27" s="353">
        <v>528530</v>
      </c>
      <c r="F27" s="354"/>
      <c r="G27" s="357" t="s">
        <v>371</v>
      </c>
      <c r="H27" s="358"/>
      <c r="I27" s="358"/>
      <c r="J27" s="358"/>
      <c r="K27" s="359"/>
      <c r="L27" s="31"/>
    </row>
    <row r="28" spans="1:12" ht="14.45" customHeight="1">
      <c r="A28" s="31"/>
      <c r="B28" s="360" t="s">
        <v>67</v>
      </c>
      <c r="C28" s="383" t="s">
        <v>138</v>
      </c>
      <c r="D28" s="384"/>
      <c r="E28" s="353"/>
      <c r="F28" s="354"/>
      <c r="G28" s="357"/>
      <c r="H28" s="358"/>
      <c r="I28" s="358"/>
      <c r="J28" s="358"/>
      <c r="K28" s="359"/>
      <c r="L28" s="37"/>
    </row>
    <row r="29" spans="1:12" ht="14.45" customHeight="1">
      <c r="A29" s="31"/>
      <c r="B29" s="360"/>
      <c r="C29" s="388" t="s">
        <v>139</v>
      </c>
      <c r="D29" s="389"/>
      <c r="E29" s="396">
        <v>96380</v>
      </c>
      <c r="F29" s="397"/>
      <c r="G29" s="393" t="s">
        <v>372</v>
      </c>
      <c r="H29" s="394"/>
      <c r="I29" s="394"/>
      <c r="J29" s="394"/>
      <c r="K29" s="395"/>
      <c r="L29" s="37"/>
    </row>
    <row r="30" spans="1:12" ht="14.45" customHeight="1">
      <c r="A30" s="31"/>
      <c r="B30" s="361"/>
      <c r="C30" s="362" t="s">
        <v>63</v>
      </c>
      <c r="D30" s="363"/>
      <c r="E30" s="400">
        <f>SUM(E25:F29)</f>
        <v>624910</v>
      </c>
      <c r="F30" s="401"/>
      <c r="G30" s="364"/>
      <c r="H30" s="365"/>
      <c r="I30" s="365"/>
      <c r="J30" s="365"/>
      <c r="K30" s="366"/>
      <c r="L30" s="31"/>
    </row>
    <row r="31" spans="1:12" ht="14.45" customHeight="1">
      <c r="A31" s="31"/>
      <c r="B31" s="385" t="s">
        <v>64</v>
      </c>
      <c r="C31" s="386"/>
      <c r="D31" s="387"/>
      <c r="E31" s="398">
        <f>E12+E18+E22+E23+E24+E30</f>
        <v>22828080</v>
      </c>
      <c r="F31" s="399"/>
      <c r="G31" s="88"/>
      <c r="H31" s="89"/>
      <c r="I31" s="89"/>
      <c r="J31" s="89"/>
      <c r="K31" s="90"/>
      <c r="L31" s="31"/>
    </row>
    <row r="32" spans="1:12" ht="19.5" customHeight="1">
      <c r="A32" s="31"/>
      <c r="B32" s="31" t="s">
        <v>9</v>
      </c>
      <c r="C32" s="31"/>
      <c r="D32" s="44">
        <f>J2</f>
        <v>22828080</v>
      </c>
      <c r="E32" s="32" t="s">
        <v>10</v>
      </c>
      <c r="F32" s="111">
        <v>526</v>
      </c>
      <c r="G32" s="3" t="s">
        <v>171</v>
      </c>
      <c r="H32" s="33" t="s">
        <v>11</v>
      </c>
      <c r="I32" s="47">
        <f>ROUND(J2/526,-1)</f>
        <v>43400</v>
      </c>
      <c r="J32" s="3" t="s">
        <v>172</v>
      </c>
      <c r="K32" s="34"/>
      <c r="L32" s="31"/>
    </row>
    <row r="33" spans="1:13" s="5" customFormat="1" ht="16.5">
      <c r="A33" s="3"/>
      <c r="B33" s="31" t="s">
        <v>12</v>
      </c>
      <c r="C33" s="3"/>
      <c r="D33" s="349" t="s">
        <v>13</v>
      </c>
      <c r="E33" s="349"/>
      <c r="F33" s="123">
        <f>ROUND(J2/526,-1)</f>
        <v>43400</v>
      </c>
      <c r="G33" s="39" t="s">
        <v>14</v>
      </c>
      <c r="H33" s="40" t="s">
        <v>15</v>
      </c>
      <c r="I33" s="348">
        <f>F33*526</f>
        <v>22828400</v>
      </c>
      <c r="J33" s="348"/>
      <c r="K33" s="3"/>
      <c r="L33" s="3"/>
      <c r="M33" s="41"/>
    </row>
    <row r="34" spans="1:13" s="5" customFormat="1" ht="15.75" customHeight="1">
      <c r="A34" s="3"/>
      <c r="B34" s="31"/>
      <c r="C34" s="3"/>
      <c r="D34" s="76"/>
      <c r="E34" s="76"/>
      <c r="F34" s="38"/>
      <c r="G34" s="39"/>
      <c r="H34" s="40"/>
      <c r="I34" s="77"/>
      <c r="J34" s="77"/>
      <c r="K34" s="3"/>
      <c r="L34" s="3"/>
      <c r="M34" s="41"/>
    </row>
    <row r="35" spans="1:13" s="3" customFormat="1" ht="18" customHeight="1">
      <c r="B35" s="347" t="s">
        <v>82</v>
      </c>
      <c r="C35" s="347"/>
      <c r="D35" s="347"/>
      <c r="M35" s="42" t="s">
        <v>334</v>
      </c>
    </row>
    <row r="36" spans="1:13" s="29" customFormat="1" ht="18" customHeight="1">
      <c r="A36" s="27"/>
      <c r="B36" s="30" t="s">
        <v>8</v>
      </c>
      <c r="C36" s="30"/>
      <c r="D36" s="30"/>
      <c r="E36" s="27" t="s">
        <v>5</v>
      </c>
      <c r="F36" s="27"/>
      <c r="G36" s="27"/>
      <c r="H36" s="27"/>
      <c r="I36" s="27"/>
      <c r="J36" s="346">
        <v>8933570</v>
      </c>
      <c r="K36" s="346"/>
      <c r="L36" s="27"/>
      <c r="M36" s="28"/>
    </row>
    <row r="37" spans="1:13" ht="18" customHeight="1">
      <c r="A37" s="31"/>
      <c r="B37" s="31" t="s">
        <v>9</v>
      </c>
      <c r="C37" s="31"/>
      <c r="D37" s="44">
        <f>J36</f>
        <v>8933570</v>
      </c>
      <c r="E37" s="39" t="s">
        <v>10</v>
      </c>
      <c r="F37" s="111">
        <v>526</v>
      </c>
      <c r="G37" s="31" t="s">
        <v>171</v>
      </c>
      <c r="H37" s="43" t="s">
        <v>11</v>
      </c>
      <c r="I37" s="47">
        <f>ROUND(J36/F37,-1)</f>
        <v>16980</v>
      </c>
      <c r="J37" s="31" t="s">
        <v>172</v>
      </c>
      <c r="K37" s="34"/>
      <c r="L37" s="31"/>
    </row>
    <row r="38" spans="1:13" ht="18" customHeight="1">
      <c r="A38" s="31"/>
      <c r="B38" s="31" t="s">
        <v>12</v>
      </c>
      <c r="C38" s="31"/>
      <c r="D38" s="349" t="s">
        <v>13</v>
      </c>
      <c r="E38" s="349"/>
      <c r="F38" s="123">
        <f>ROUND(J36/526,-1)</f>
        <v>16980</v>
      </c>
      <c r="G38" s="39" t="s">
        <v>14</v>
      </c>
      <c r="H38" s="40" t="s">
        <v>15</v>
      </c>
      <c r="I38" s="348">
        <f>F38*526</f>
        <v>8931480</v>
      </c>
      <c r="J38" s="348"/>
      <c r="K38" s="31"/>
      <c r="L38" s="31"/>
    </row>
    <row r="39" spans="1:13" ht="16.5" customHeight="1">
      <c r="A39" s="31"/>
      <c r="B39" s="31"/>
      <c r="C39" s="31"/>
      <c r="D39" s="76"/>
      <c r="E39" s="76"/>
      <c r="F39" s="38"/>
      <c r="G39" s="39"/>
      <c r="H39" s="40"/>
      <c r="I39" s="77"/>
      <c r="J39" s="77"/>
      <c r="K39" s="31"/>
      <c r="L39" s="31"/>
    </row>
    <row r="40" spans="1:13" ht="18" customHeight="1">
      <c r="A40" s="31"/>
      <c r="B40" s="347" t="s">
        <v>83</v>
      </c>
      <c r="C40" s="347"/>
      <c r="D40" s="347"/>
      <c r="E40" s="31"/>
      <c r="F40" s="31"/>
      <c r="G40" s="31"/>
      <c r="H40" s="31"/>
      <c r="I40" s="31"/>
      <c r="L40" s="31"/>
      <c r="M40" s="36"/>
    </row>
    <row r="41" spans="1:13" s="29" customFormat="1" ht="18" customHeight="1">
      <c r="A41" s="27"/>
      <c r="B41" s="30" t="s">
        <v>8</v>
      </c>
      <c r="C41" s="30"/>
      <c r="D41" s="30"/>
      <c r="E41" s="27" t="s">
        <v>5</v>
      </c>
      <c r="F41" s="27"/>
      <c r="G41" s="27"/>
      <c r="H41" s="27"/>
      <c r="I41" s="27"/>
      <c r="J41" s="346">
        <v>15255480</v>
      </c>
      <c r="K41" s="346"/>
      <c r="L41" s="27"/>
      <c r="M41" s="28"/>
    </row>
    <row r="42" spans="1:13" ht="18" customHeight="1">
      <c r="A42" s="31"/>
      <c r="B42" s="31" t="s">
        <v>9</v>
      </c>
      <c r="C42" s="31"/>
      <c r="D42" s="44">
        <f>J41</f>
        <v>15255480</v>
      </c>
      <c r="E42" s="39" t="s">
        <v>10</v>
      </c>
      <c r="F42" s="111">
        <v>526</v>
      </c>
      <c r="G42" s="3" t="s">
        <v>171</v>
      </c>
      <c r="H42" s="43" t="s">
        <v>11</v>
      </c>
      <c r="I42" s="47">
        <f>ROUND(D42/F42,-1)</f>
        <v>29000</v>
      </c>
      <c r="J42" s="31" t="s">
        <v>172</v>
      </c>
      <c r="K42" s="34"/>
      <c r="L42" s="31"/>
    </row>
    <row r="43" spans="1:13" ht="18" customHeight="1">
      <c r="A43" s="31"/>
      <c r="B43" s="31" t="s">
        <v>12</v>
      </c>
      <c r="C43" s="31"/>
      <c r="D43" s="349" t="s">
        <v>13</v>
      </c>
      <c r="E43" s="349"/>
      <c r="F43" s="123">
        <f>ROUND(J41/526,-1)</f>
        <v>29000</v>
      </c>
      <c r="G43" s="39" t="s">
        <v>14</v>
      </c>
      <c r="H43" s="40" t="s">
        <v>15</v>
      </c>
      <c r="I43" s="348">
        <f>F43*526</f>
        <v>15254000</v>
      </c>
      <c r="J43" s="348"/>
      <c r="K43" s="31"/>
      <c r="L43" s="31"/>
    </row>
    <row r="44" spans="1:13" ht="18" customHeight="1">
      <c r="A44" s="31"/>
      <c r="B44" s="31"/>
      <c r="C44" s="31"/>
      <c r="D44" s="76"/>
      <c r="E44" s="76"/>
      <c r="F44" s="38"/>
      <c r="G44" s="39"/>
      <c r="H44" s="40"/>
      <c r="I44" s="77"/>
      <c r="J44" s="77"/>
      <c r="K44" s="31"/>
      <c r="L44" s="31"/>
    </row>
    <row r="45" spans="1:13" ht="18" customHeight="1">
      <c r="A45" s="31"/>
      <c r="B45" s="347" t="s">
        <v>271</v>
      </c>
      <c r="C45" s="347"/>
      <c r="D45" s="347"/>
      <c r="E45" s="31"/>
      <c r="F45" s="31"/>
      <c r="G45" s="31"/>
      <c r="H45" s="31"/>
      <c r="I45" s="31"/>
      <c r="L45" s="31"/>
      <c r="M45" s="36"/>
    </row>
    <row r="46" spans="1:13" s="29" customFormat="1" ht="18" customHeight="1">
      <c r="A46" s="27"/>
      <c r="B46" s="30" t="s">
        <v>8</v>
      </c>
      <c r="C46" s="30"/>
      <c r="D46" s="30"/>
      <c r="E46" s="27" t="s">
        <v>5</v>
      </c>
      <c r="F46" s="27"/>
      <c r="G46" s="27"/>
      <c r="H46" s="27"/>
      <c r="I46" s="27"/>
      <c r="J46" s="346">
        <v>530000</v>
      </c>
      <c r="K46" s="346"/>
      <c r="L46" s="27"/>
      <c r="M46" s="28"/>
    </row>
    <row r="47" spans="1:13" ht="18" customHeight="1">
      <c r="A47" s="31"/>
      <c r="B47" s="31" t="s">
        <v>9</v>
      </c>
      <c r="C47" s="31"/>
      <c r="D47" s="44">
        <f>J46</f>
        <v>530000</v>
      </c>
      <c r="E47" s="39" t="s">
        <v>10</v>
      </c>
      <c r="F47" s="111">
        <v>526</v>
      </c>
      <c r="G47" s="3" t="s">
        <v>171</v>
      </c>
      <c r="H47" s="43" t="s">
        <v>11</v>
      </c>
      <c r="I47" s="112">
        <f>ROUND(D47/F47,-1)</f>
        <v>1010</v>
      </c>
      <c r="J47" s="31" t="s">
        <v>172</v>
      </c>
      <c r="K47" s="34"/>
      <c r="L47" s="31"/>
    </row>
    <row r="48" spans="1:13" ht="18" customHeight="1">
      <c r="A48" s="31"/>
      <c r="B48" s="31" t="s">
        <v>12</v>
      </c>
      <c r="C48" s="31"/>
      <c r="D48" s="349" t="s">
        <v>13</v>
      </c>
      <c r="E48" s="349"/>
      <c r="F48" s="123">
        <f>ROUND(J46/526,-1)</f>
        <v>1010</v>
      </c>
      <c r="G48" s="39" t="s">
        <v>14</v>
      </c>
      <c r="H48" s="40" t="s">
        <v>15</v>
      </c>
      <c r="I48" s="348">
        <f>F48*526</f>
        <v>531260</v>
      </c>
      <c r="J48" s="348"/>
      <c r="K48" s="31"/>
      <c r="L48" s="31"/>
    </row>
    <row r="49" spans="1:12" ht="15.75" customHeight="1">
      <c r="A49" s="31"/>
      <c r="B49" s="31"/>
      <c r="C49" s="31"/>
      <c r="D49" s="76"/>
      <c r="E49" s="76"/>
      <c r="F49" s="138"/>
      <c r="G49" s="39"/>
      <c r="H49" s="40"/>
      <c r="I49" s="77"/>
      <c r="J49" s="77"/>
      <c r="K49" s="31"/>
      <c r="L49" s="31"/>
    </row>
    <row r="50" spans="1:12" ht="23.25" customHeight="1">
      <c r="G50" s="350">
        <v>1</v>
      </c>
      <c r="H50" s="350"/>
    </row>
    <row r="51" spans="1:12" ht="24.95" customHeight="1">
      <c r="F51" s="128"/>
    </row>
  </sheetData>
  <mergeCells count="103">
    <mergeCell ref="J2:K2"/>
    <mergeCell ref="C5:D5"/>
    <mergeCell ref="E6:F6"/>
    <mergeCell ref="E18:F18"/>
    <mergeCell ref="C14:D14"/>
    <mergeCell ref="B13:B18"/>
    <mergeCell ref="H4:K4"/>
    <mergeCell ref="H5:K5"/>
    <mergeCell ref="E12:F12"/>
    <mergeCell ref="E15:F15"/>
    <mergeCell ref="C18:D18"/>
    <mergeCell ref="G18:K18"/>
    <mergeCell ref="C15:D15"/>
    <mergeCell ref="G17:K17"/>
    <mergeCell ref="G16:K16"/>
    <mergeCell ref="G15:K15"/>
    <mergeCell ref="H9:I9"/>
    <mergeCell ref="E11:F11"/>
    <mergeCell ref="C16:D16"/>
    <mergeCell ref="C17:D17"/>
    <mergeCell ref="E17:F17"/>
    <mergeCell ref="E16:F16"/>
    <mergeCell ref="E9:F9"/>
    <mergeCell ref="B1:D1"/>
    <mergeCell ref="C4:D4"/>
    <mergeCell ref="E4:F4"/>
    <mergeCell ref="B3:D3"/>
    <mergeCell ref="E3:F3"/>
    <mergeCell ref="B4:B12"/>
    <mergeCell ref="E10:F10"/>
    <mergeCell ref="E8:F8"/>
    <mergeCell ref="C9:D9"/>
    <mergeCell ref="C6:D6"/>
    <mergeCell ref="C8:D8"/>
    <mergeCell ref="C12:D12"/>
    <mergeCell ref="G20:K20"/>
    <mergeCell ref="C21:D21"/>
    <mergeCell ref="G3:K3"/>
    <mergeCell ref="E5:F5"/>
    <mergeCell ref="C7:D7"/>
    <mergeCell ref="E7:F7"/>
    <mergeCell ref="G19:K19"/>
    <mergeCell ref="G22:K22"/>
    <mergeCell ref="E19:F19"/>
    <mergeCell ref="E20:F20"/>
    <mergeCell ref="E21:F21"/>
    <mergeCell ref="G21:K21"/>
    <mergeCell ref="G13:K13"/>
    <mergeCell ref="C13:D13"/>
    <mergeCell ref="E13:F13"/>
    <mergeCell ref="G11:K11"/>
    <mergeCell ref="C10:D10"/>
    <mergeCell ref="C11:D11"/>
    <mergeCell ref="E14:F14"/>
    <mergeCell ref="G14:K14"/>
    <mergeCell ref="B19:B22"/>
    <mergeCell ref="B23:D23"/>
    <mergeCell ref="E24:F24"/>
    <mergeCell ref="C19:D19"/>
    <mergeCell ref="C20:D20"/>
    <mergeCell ref="E23:F23"/>
    <mergeCell ref="C22:D22"/>
    <mergeCell ref="E22:F22"/>
    <mergeCell ref="D33:E33"/>
    <mergeCell ref="C25:D25"/>
    <mergeCell ref="G23:K23"/>
    <mergeCell ref="G24:K24"/>
    <mergeCell ref="B24:D24"/>
    <mergeCell ref="C28:D28"/>
    <mergeCell ref="I33:J33"/>
    <mergeCell ref="B31:D31"/>
    <mergeCell ref="C27:D27"/>
    <mergeCell ref="C29:D29"/>
    <mergeCell ref="J36:K36"/>
    <mergeCell ref="G25:K25"/>
    <mergeCell ref="G28:K28"/>
    <mergeCell ref="E27:F27"/>
    <mergeCell ref="G29:K29"/>
    <mergeCell ref="E29:F29"/>
    <mergeCell ref="E31:F31"/>
    <mergeCell ref="E30:F30"/>
    <mergeCell ref="B35:D35"/>
    <mergeCell ref="J41:K41"/>
    <mergeCell ref="B45:D45"/>
    <mergeCell ref="J46:K46"/>
    <mergeCell ref="I38:J38"/>
    <mergeCell ref="I43:J43"/>
    <mergeCell ref="D43:E43"/>
    <mergeCell ref="G50:H50"/>
    <mergeCell ref="B25:B27"/>
    <mergeCell ref="E28:F28"/>
    <mergeCell ref="E25:F25"/>
    <mergeCell ref="G27:K27"/>
    <mergeCell ref="B28:B30"/>
    <mergeCell ref="C30:D30"/>
    <mergeCell ref="G30:K30"/>
    <mergeCell ref="D48:E48"/>
    <mergeCell ref="I48:J48"/>
    <mergeCell ref="B40:D40"/>
    <mergeCell ref="D38:E38"/>
    <mergeCell ref="C26:D26"/>
    <mergeCell ref="E26:F26"/>
    <mergeCell ref="G26:K26"/>
  </mergeCells>
  <phoneticPr fontId="3" type="noConversion"/>
  <printOptions horizontalCentered="1"/>
  <pageMargins left="0.15748031496062992" right="0" top="0.6692913385826772" bottom="0" header="0.51181102362204722" footer="0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2"/>
  </sheetPr>
  <dimension ref="A1:O43"/>
  <sheetViews>
    <sheetView topLeftCell="A25" zoomScale="118" zoomScaleNormal="118" workbookViewId="0">
      <selection activeCell="I34" sqref="I34"/>
    </sheetView>
  </sheetViews>
  <sheetFormatPr defaultRowHeight="24.95" customHeight="1"/>
  <cols>
    <col min="1" max="1" width="1" style="36" customWidth="1"/>
    <col min="2" max="2" width="9.109375" style="36" customWidth="1"/>
    <col min="3" max="3" width="5.33203125" style="36" customWidth="1"/>
    <col min="4" max="4" width="14" style="36" customWidth="1"/>
    <col min="5" max="5" width="4.44140625" style="36" customWidth="1"/>
    <col min="6" max="6" width="12.77734375" style="36" customWidth="1"/>
    <col min="7" max="7" width="4" style="36" customWidth="1"/>
    <col min="8" max="8" width="10.33203125" style="36" customWidth="1"/>
    <col min="9" max="9" width="8.44140625" style="36" customWidth="1"/>
    <col min="10" max="10" width="10.21875" style="36" customWidth="1"/>
    <col min="11" max="11" width="7.21875" style="36" customWidth="1"/>
    <col min="12" max="12" width="0.33203125" style="36" customWidth="1"/>
    <col min="13" max="13" width="4.44140625" style="36" customWidth="1"/>
    <col min="14" max="16384" width="8.88671875" style="36"/>
  </cols>
  <sheetData>
    <row r="1" spans="1:13" ht="18.75" customHeight="1">
      <c r="A1" s="31"/>
      <c r="B1" s="347" t="s">
        <v>16</v>
      </c>
      <c r="C1" s="347"/>
      <c r="D1" s="347"/>
      <c r="E1" s="31"/>
      <c r="F1" s="31"/>
      <c r="G1" s="31"/>
      <c r="H1" s="31"/>
      <c r="I1" s="31"/>
      <c r="L1" s="31"/>
    </row>
    <row r="2" spans="1:13" s="29" customFormat="1" ht="19.5" customHeight="1">
      <c r="B2" s="488" t="s">
        <v>143</v>
      </c>
      <c r="C2" s="488"/>
      <c r="D2" s="488"/>
      <c r="E2" s="488"/>
      <c r="F2" s="488"/>
      <c r="G2" s="488"/>
      <c r="H2" s="488"/>
      <c r="I2" s="488"/>
      <c r="J2" s="488"/>
      <c r="K2" s="488"/>
      <c r="L2" s="27"/>
      <c r="M2" s="28"/>
    </row>
    <row r="3" spans="1:13" s="29" customFormat="1" ht="19.5" customHeight="1">
      <c r="A3" s="27"/>
      <c r="B3" s="30" t="s">
        <v>8</v>
      </c>
      <c r="C3" s="30"/>
      <c r="D3" s="30"/>
      <c r="E3" s="27" t="s">
        <v>5</v>
      </c>
      <c r="F3" s="27"/>
      <c r="G3" s="27"/>
      <c r="H3" s="27"/>
      <c r="I3" s="27"/>
      <c r="J3" s="346">
        <v>1039500</v>
      </c>
      <c r="K3" s="346"/>
      <c r="L3" s="27"/>
      <c r="M3" s="28"/>
    </row>
    <row r="4" spans="1:13" s="5" customFormat="1" ht="19.5" customHeight="1">
      <c r="B4" s="441" t="s">
        <v>85</v>
      </c>
      <c r="C4" s="416"/>
      <c r="D4" s="416"/>
      <c r="E4" s="417"/>
      <c r="F4" s="487" t="s">
        <v>86</v>
      </c>
      <c r="G4" s="487"/>
      <c r="H4" s="487" t="s">
        <v>87</v>
      </c>
      <c r="I4" s="487"/>
      <c r="J4" s="487"/>
      <c r="K4" s="487"/>
      <c r="L4" s="3"/>
      <c r="M4" s="41"/>
    </row>
    <row r="5" spans="1:13" s="5" customFormat="1" ht="19.5" customHeight="1">
      <c r="B5" s="489" t="s">
        <v>242</v>
      </c>
      <c r="C5" s="490"/>
      <c r="D5" s="490"/>
      <c r="E5" s="491"/>
      <c r="F5" s="492">
        <v>1039500</v>
      </c>
      <c r="G5" s="492"/>
      <c r="H5" s="493" t="s">
        <v>142</v>
      </c>
      <c r="I5" s="494"/>
      <c r="J5" s="494"/>
      <c r="K5" s="495"/>
      <c r="L5" s="3"/>
      <c r="M5" s="41"/>
    </row>
    <row r="6" spans="1:13" s="5" customFormat="1" ht="19.5" customHeight="1">
      <c r="B6" s="496" t="s">
        <v>6</v>
      </c>
      <c r="C6" s="497"/>
      <c r="D6" s="497"/>
      <c r="E6" s="498"/>
      <c r="F6" s="502">
        <f>SUM(F5:F5)</f>
        <v>1039500</v>
      </c>
      <c r="G6" s="498"/>
      <c r="H6" s="499"/>
      <c r="I6" s="500"/>
      <c r="J6" s="500"/>
      <c r="K6" s="501"/>
      <c r="L6" s="3"/>
      <c r="M6" s="41"/>
    </row>
    <row r="7" spans="1:13" ht="19.5" customHeight="1">
      <c r="A7" s="31"/>
      <c r="B7" s="31" t="s">
        <v>9</v>
      </c>
      <c r="C7" s="31"/>
      <c r="D7" s="44">
        <f>+J3</f>
        <v>1039500</v>
      </c>
      <c r="E7" s="39" t="s">
        <v>10</v>
      </c>
      <c r="F7" s="111">
        <v>526</v>
      </c>
      <c r="G7" s="31" t="s">
        <v>171</v>
      </c>
      <c r="H7" s="43" t="s">
        <v>11</v>
      </c>
      <c r="I7" s="47">
        <f>ROUND(J3/526,-1)</f>
        <v>1980</v>
      </c>
      <c r="J7" s="31" t="s">
        <v>172</v>
      </c>
      <c r="K7" s="34"/>
      <c r="L7" s="31"/>
      <c r="M7" s="35"/>
    </row>
    <row r="8" spans="1:13" ht="19.5" customHeight="1">
      <c r="A8" s="31"/>
      <c r="B8" s="31" t="s">
        <v>12</v>
      </c>
      <c r="C8" s="31"/>
      <c r="D8" s="349" t="s">
        <v>13</v>
      </c>
      <c r="E8" s="349"/>
      <c r="F8" s="123">
        <f>ROUND(J3/526,-1)</f>
        <v>1980</v>
      </c>
      <c r="G8" s="39" t="s">
        <v>14</v>
      </c>
      <c r="H8" s="40" t="s">
        <v>15</v>
      </c>
      <c r="I8" s="348">
        <f>F8*526</f>
        <v>1041480</v>
      </c>
      <c r="J8" s="348"/>
      <c r="K8" s="31"/>
      <c r="L8" s="31"/>
      <c r="M8" s="35"/>
    </row>
    <row r="9" spans="1:13" ht="18.75" customHeight="1">
      <c r="A9" s="31"/>
      <c r="B9" s="31"/>
      <c r="C9" s="31"/>
      <c r="D9" s="76"/>
      <c r="E9" s="76"/>
      <c r="F9" s="38"/>
      <c r="G9" s="39"/>
      <c r="H9" s="40"/>
      <c r="I9" s="77"/>
      <c r="J9" s="77"/>
      <c r="K9" s="31"/>
      <c r="L9" s="31"/>
      <c r="M9" s="35"/>
    </row>
    <row r="10" spans="1:13" ht="24" customHeight="1">
      <c r="B10" s="347" t="s">
        <v>84</v>
      </c>
      <c r="C10" s="347"/>
      <c r="D10" s="347"/>
      <c r="E10" s="27" t="s">
        <v>5</v>
      </c>
      <c r="F10" s="27"/>
      <c r="G10" s="27"/>
      <c r="H10" s="27"/>
      <c r="I10" s="27"/>
      <c r="J10" s="346">
        <f>F19+F29</f>
        <v>3522820</v>
      </c>
      <c r="K10" s="346"/>
      <c r="L10" s="31"/>
      <c r="M10" s="35"/>
    </row>
    <row r="11" spans="1:13" s="29" customFormat="1" ht="19.5" customHeight="1">
      <c r="B11" s="484" t="s">
        <v>154</v>
      </c>
      <c r="C11" s="484"/>
      <c r="D11" s="30"/>
      <c r="E11" s="27"/>
      <c r="F11" s="27"/>
      <c r="G11" s="27"/>
      <c r="H11" s="27"/>
      <c r="I11" s="27"/>
      <c r="J11" s="480"/>
      <c r="K11" s="480"/>
      <c r="L11" s="27"/>
      <c r="M11" s="28"/>
    </row>
    <row r="12" spans="1:13" s="5" customFormat="1" ht="16.5" customHeight="1">
      <c r="B12" s="441" t="s">
        <v>85</v>
      </c>
      <c r="C12" s="416"/>
      <c r="D12" s="416"/>
      <c r="E12" s="417"/>
      <c r="F12" s="487" t="s">
        <v>86</v>
      </c>
      <c r="G12" s="487"/>
      <c r="H12" s="479" t="s">
        <v>87</v>
      </c>
      <c r="I12" s="479"/>
      <c r="J12" s="479"/>
      <c r="K12" s="479"/>
      <c r="L12" s="3"/>
      <c r="M12" s="41"/>
    </row>
    <row r="13" spans="1:13" s="5" customFormat="1" ht="16.5" customHeight="1">
      <c r="B13" s="481" t="s">
        <v>325</v>
      </c>
      <c r="C13" s="482"/>
      <c r="D13" s="482"/>
      <c r="E13" s="483"/>
      <c r="F13" s="485">
        <v>85000</v>
      </c>
      <c r="G13" s="486"/>
      <c r="H13" s="476" t="s">
        <v>259</v>
      </c>
      <c r="I13" s="477"/>
      <c r="J13" s="477"/>
      <c r="K13" s="478"/>
      <c r="L13" s="3"/>
      <c r="M13" s="41"/>
    </row>
    <row r="14" spans="1:13" s="5" customFormat="1" ht="16.5" customHeight="1">
      <c r="B14" s="465" t="s">
        <v>347</v>
      </c>
      <c r="C14" s="466"/>
      <c r="D14" s="466"/>
      <c r="E14" s="467"/>
      <c r="F14" s="436">
        <v>500000</v>
      </c>
      <c r="G14" s="437"/>
      <c r="H14" s="468" t="s">
        <v>259</v>
      </c>
      <c r="I14" s="469"/>
      <c r="J14" s="469"/>
      <c r="K14" s="470"/>
      <c r="L14" s="3"/>
      <c r="M14" s="41"/>
    </row>
    <row r="15" spans="1:13" s="5" customFormat="1" ht="16.5" customHeight="1">
      <c r="B15" s="252" t="s">
        <v>373</v>
      </c>
      <c r="C15" s="253"/>
      <c r="D15" s="253"/>
      <c r="E15" s="254"/>
      <c r="F15" s="436">
        <v>328900</v>
      </c>
      <c r="G15" s="437"/>
      <c r="H15" s="249" t="s">
        <v>345</v>
      </c>
      <c r="I15" s="250"/>
      <c r="J15" s="250"/>
      <c r="K15" s="251"/>
      <c r="L15" s="3"/>
      <c r="M15" s="41"/>
    </row>
    <row r="16" spans="1:13" s="5" customFormat="1" ht="16.5" customHeight="1">
      <c r="B16" s="471" t="s">
        <v>374</v>
      </c>
      <c r="C16" s="472"/>
      <c r="D16" s="472"/>
      <c r="E16" s="473"/>
      <c r="F16" s="474">
        <v>418000</v>
      </c>
      <c r="G16" s="475"/>
      <c r="H16" s="476"/>
      <c r="I16" s="477"/>
      <c r="J16" s="477"/>
      <c r="K16" s="478"/>
      <c r="L16" s="3"/>
      <c r="M16" s="41"/>
    </row>
    <row r="17" spans="1:15" s="5" customFormat="1" ht="16.5" customHeight="1">
      <c r="B17" s="471" t="s">
        <v>375</v>
      </c>
      <c r="C17" s="472"/>
      <c r="D17" s="472"/>
      <c r="E17" s="473"/>
      <c r="F17" s="474">
        <v>403000</v>
      </c>
      <c r="G17" s="475"/>
      <c r="H17" s="249" t="s">
        <v>376</v>
      </c>
      <c r="I17" s="250"/>
      <c r="J17" s="250"/>
      <c r="K17" s="251"/>
      <c r="L17" s="3"/>
      <c r="M17" s="41"/>
    </row>
    <row r="18" spans="1:15" s="5" customFormat="1" ht="16.5" customHeight="1">
      <c r="B18" s="364" t="s">
        <v>377</v>
      </c>
      <c r="C18" s="365"/>
      <c r="D18" s="365"/>
      <c r="E18" s="366"/>
      <c r="F18" s="521">
        <v>168200</v>
      </c>
      <c r="G18" s="522"/>
      <c r="H18" s="255" t="s">
        <v>378</v>
      </c>
      <c r="I18" s="256"/>
      <c r="J18" s="256"/>
      <c r="K18" s="257"/>
      <c r="L18" s="3"/>
      <c r="M18" s="41"/>
    </row>
    <row r="19" spans="1:15" s="5" customFormat="1" ht="16.5" customHeight="1">
      <c r="B19" s="496" t="s">
        <v>341</v>
      </c>
      <c r="C19" s="497"/>
      <c r="D19" s="497"/>
      <c r="E19" s="498"/>
      <c r="F19" s="502">
        <f>SUM(F13:F18)</f>
        <v>1903100</v>
      </c>
      <c r="G19" s="498"/>
      <c r="H19" s="499"/>
      <c r="I19" s="500"/>
      <c r="J19" s="500"/>
      <c r="K19" s="501"/>
      <c r="L19" s="3"/>
      <c r="M19" s="41"/>
    </row>
    <row r="20" spans="1:15" s="5" customFormat="1" ht="18.75" customHeight="1">
      <c r="B20" s="85"/>
      <c r="C20" s="85"/>
      <c r="D20" s="85"/>
      <c r="E20" s="85"/>
      <c r="F20" s="86" t="s">
        <v>330</v>
      </c>
      <c r="G20" s="85"/>
      <c r="H20" s="87"/>
      <c r="I20" s="87"/>
      <c r="J20" s="87"/>
      <c r="K20" s="87"/>
      <c r="L20" s="3"/>
      <c r="M20" s="41"/>
      <c r="O20" s="173"/>
    </row>
    <row r="21" spans="1:15" s="29" customFormat="1" ht="19.5" customHeight="1">
      <c r="B21" s="92" t="s">
        <v>299</v>
      </c>
      <c r="C21" s="93"/>
      <c r="D21" s="79"/>
      <c r="E21" s="27"/>
      <c r="F21" s="27"/>
      <c r="G21" s="27"/>
      <c r="H21" s="27"/>
      <c r="I21" s="27"/>
      <c r="J21" s="346"/>
      <c r="K21" s="346"/>
      <c r="L21" s="27"/>
      <c r="M21" s="28"/>
      <c r="O21" s="29" t="s">
        <v>258</v>
      </c>
    </row>
    <row r="22" spans="1:15" s="29" customFormat="1" ht="19.5" customHeight="1">
      <c r="B22" s="523" t="s">
        <v>144</v>
      </c>
      <c r="C22" s="523"/>
      <c r="D22" s="523"/>
      <c r="E22" s="523"/>
      <c r="F22" s="523"/>
      <c r="G22" s="523"/>
      <c r="H22" s="523"/>
      <c r="I22" s="523"/>
      <c r="J22" s="523"/>
      <c r="K22" s="523"/>
      <c r="L22" s="27"/>
      <c r="M22" s="28"/>
    </row>
    <row r="23" spans="1:15" s="5" customFormat="1" ht="16.5" customHeight="1">
      <c r="B23" s="441" t="s">
        <v>85</v>
      </c>
      <c r="C23" s="416"/>
      <c r="D23" s="416"/>
      <c r="E23" s="417"/>
      <c r="F23" s="487" t="s">
        <v>140</v>
      </c>
      <c r="G23" s="487"/>
      <c r="H23" s="487" t="s">
        <v>141</v>
      </c>
      <c r="I23" s="487"/>
      <c r="J23" s="487"/>
      <c r="K23" s="487"/>
      <c r="L23" s="3"/>
      <c r="M23" s="41"/>
    </row>
    <row r="24" spans="1:15" s="5" customFormat="1" ht="16.5" customHeight="1">
      <c r="B24" s="517" t="s">
        <v>241</v>
      </c>
      <c r="C24" s="518"/>
      <c r="D24" s="518"/>
      <c r="E24" s="519"/>
      <c r="F24" s="516">
        <v>250000</v>
      </c>
      <c r="G24" s="516"/>
      <c r="H24" s="458" t="s">
        <v>249</v>
      </c>
      <c r="I24" s="459"/>
      <c r="J24" s="459"/>
      <c r="K24" s="460"/>
      <c r="L24" s="3"/>
      <c r="M24" s="41"/>
    </row>
    <row r="25" spans="1:15" s="5" customFormat="1" ht="16.5" customHeight="1">
      <c r="B25" s="517" t="s">
        <v>203</v>
      </c>
      <c r="C25" s="518"/>
      <c r="D25" s="518"/>
      <c r="E25" s="519"/>
      <c r="F25" s="520">
        <v>429000</v>
      </c>
      <c r="G25" s="520"/>
      <c r="H25" s="458" t="s">
        <v>261</v>
      </c>
      <c r="I25" s="459"/>
      <c r="J25" s="459"/>
      <c r="K25" s="460"/>
      <c r="L25" s="3"/>
      <c r="M25" s="41"/>
    </row>
    <row r="26" spans="1:15" s="5" customFormat="1" ht="16.5" customHeight="1">
      <c r="B26" s="512" t="s">
        <v>332</v>
      </c>
      <c r="C26" s="513"/>
      <c r="D26" s="513"/>
      <c r="E26" s="514"/>
      <c r="F26" s="515">
        <v>115720</v>
      </c>
      <c r="G26" s="515"/>
      <c r="H26" s="476" t="s">
        <v>251</v>
      </c>
      <c r="I26" s="477"/>
      <c r="J26" s="477"/>
      <c r="K26" s="478"/>
      <c r="L26" s="3"/>
      <c r="M26" s="41"/>
    </row>
    <row r="27" spans="1:15" s="5" customFormat="1" ht="16.5" customHeight="1">
      <c r="A27" s="3"/>
      <c r="B27" s="512" t="s">
        <v>380</v>
      </c>
      <c r="C27" s="513"/>
      <c r="D27" s="513"/>
      <c r="E27" s="514"/>
      <c r="F27" s="515">
        <v>495000</v>
      </c>
      <c r="G27" s="515"/>
      <c r="H27" s="476" t="s">
        <v>381</v>
      </c>
      <c r="I27" s="477"/>
      <c r="J27" s="477"/>
      <c r="K27" s="478"/>
      <c r="L27" s="3"/>
      <c r="M27" s="41"/>
    </row>
    <row r="28" spans="1:15" s="5" customFormat="1" ht="16.5" customHeight="1">
      <c r="A28" s="3"/>
      <c r="B28" s="512" t="s">
        <v>379</v>
      </c>
      <c r="C28" s="513"/>
      <c r="D28" s="513"/>
      <c r="E28" s="514"/>
      <c r="F28" s="515">
        <v>330000</v>
      </c>
      <c r="G28" s="515"/>
      <c r="H28" s="476" t="s">
        <v>358</v>
      </c>
      <c r="I28" s="477"/>
      <c r="J28" s="477"/>
      <c r="K28" s="478"/>
      <c r="L28" s="3"/>
      <c r="M28" s="41"/>
    </row>
    <row r="29" spans="1:15" s="5" customFormat="1" ht="16.5" customHeight="1">
      <c r="B29" s="508" t="s">
        <v>149</v>
      </c>
      <c r="C29" s="509"/>
      <c r="D29" s="509"/>
      <c r="E29" s="510"/>
      <c r="F29" s="504">
        <f>SUM(F24:F28)</f>
        <v>1619720</v>
      </c>
      <c r="G29" s="505"/>
      <c r="H29" s="506"/>
      <c r="I29" s="507"/>
      <c r="J29" s="507"/>
      <c r="K29" s="511"/>
      <c r="L29" s="3"/>
      <c r="M29" s="41"/>
    </row>
    <row r="30" spans="1:15" ht="19.5" customHeight="1">
      <c r="B30" s="30" t="s">
        <v>151</v>
      </c>
      <c r="C30" s="31"/>
      <c r="D30" s="45">
        <f>F19+F29</f>
        <v>3522820</v>
      </c>
      <c r="E30" s="39" t="s">
        <v>10</v>
      </c>
      <c r="F30" s="111" t="s">
        <v>344</v>
      </c>
      <c r="G30" s="31" t="s">
        <v>171</v>
      </c>
      <c r="H30" s="43" t="s">
        <v>11</v>
      </c>
      <c r="I30" s="47">
        <f>ROUND(J10/526,-1)</f>
        <v>6700</v>
      </c>
      <c r="J30" s="31" t="s">
        <v>172</v>
      </c>
      <c r="K30" s="34"/>
      <c r="L30" s="31"/>
      <c r="M30" s="35"/>
    </row>
    <row r="31" spans="1:15" ht="19.5" customHeight="1">
      <c r="B31" s="30" t="s">
        <v>152</v>
      </c>
      <c r="C31" s="31"/>
      <c r="D31" s="349" t="s">
        <v>13</v>
      </c>
      <c r="E31" s="349"/>
      <c r="F31" s="124">
        <f>ROUND(J10/526,-1)</f>
        <v>6700</v>
      </c>
      <c r="G31" s="39" t="s">
        <v>14</v>
      </c>
      <c r="H31" s="40" t="s">
        <v>15</v>
      </c>
      <c r="I31" s="348">
        <f>F31*526</f>
        <v>3524200</v>
      </c>
      <c r="J31" s="348"/>
      <c r="K31" s="31"/>
      <c r="L31" s="31"/>
      <c r="M31" s="35"/>
    </row>
    <row r="32" spans="1:15" ht="18.75" customHeight="1">
      <c r="B32" s="79"/>
      <c r="C32" s="31"/>
      <c r="D32" s="76"/>
      <c r="E32" s="76"/>
      <c r="F32" s="44"/>
      <c r="G32" s="39"/>
      <c r="H32" s="40"/>
      <c r="I32" s="77"/>
      <c r="J32" s="77"/>
      <c r="K32" s="31"/>
      <c r="L32" s="31"/>
      <c r="M32" s="35"/>
    </row>
    <row r="33" spans="2:13" ht="19.5" customHeight="1">
      <c r="B33" s="347" t="s">
        <v>88</v>
      </c>
      <c r="C33" s="347"/>
      <c r="D33" s="347"/>
      <c r="E33" s="31"/>
      <c r="F33" s="31"/>
      <c r="G33" s="31"/>
      <c r="H33" s="31"/>
      <c r="I33" s="31"/>
      <c r="L33" s="31"/>
    </row>
    <row r="34" spans="2:13" s="29" customFormat="1" ht="19.5" customHeight="1">
      <c r="B34" s="30" t="s">
        <v>8</v>
      </c>
      <c r="C34" s="30"/>
      <c r="D34" s="30"/>
      <c r="E34" s="27" t="s">
        <v>5</v>
      </c>
      <c r="F34" s="27"/>
      <c r="G34" s="27"/>
      <c r="H34" s="27"/>
      <c r="I34" s="27"/>
      <c r="J34" s="346">
        <v>377630</v>
      </c>
      <c r="K34" s="346"/>
      <c r="L34" s="27"/>
      <c r="M34" s="28"/>
    </row>
    <row r="35" spans="2:13" ht="19.5" customHeight="1">
      <c r="B35" s="31" t="s">
        <v>9</v>
      </c>
      <c r="C35" s="31"/>
      <c r="D35" s="44">
        <f>J34</f>
        <v>377630</v>
      </c>
      <c r="E35" s="39" t="s">
        <v>10</v>
      </c>
      <c r="F35" s="111">
        <v>526</v>
      </c>
      <c r="G35" s="31" t="s">
        <v>171</v>
      </c>
      <c r="H35" s="43" t="s">
        <v>11</v>
      </c>
      <c r="I35" s="47">
        <f>ROUND(J34/526,-1)</f>
        <v>720</v>
      </c>
      <c r="J35" s="31" t="s">
        <v>172</v>
      </c>
      <c r="K35" s="34"/>
      <c r="L35" s="31"/>
      <c r="M35" s="35"/>
    </row>
    <row r="36" spans="2:13" ht="19.5" customHeight="1">
      <c r="B36" s="31" t="s">
        <v>12</v>
      </c>
      <c r="C36" s="31"/>
      <c r="D36" s="349" t="s">
        <v>13</v>
      </c>
      <c r="E36" s="349"/>
      <c r="F36" s="123">
        <f>ROUND(J34/526,-1)</f>
        <v>720</v>
      </c>
      <c r="G36" s="39" t="s">
        <v>14</v>
      </c>
      <c r="H36" s="40" t="s">
        <v>15</v>
      </c>
      <c r="I36" s="348">
        <f>F36*526</f>
        <v>378720</v>
      </c>
      <c r="J36" s="348"/>
      <c r="K36" s="31"/>
      <c r="L36" s="31"/>
      <c r="M36" s="35"/>
    </row>
    <row r="37" spans="2:13" ht="20.25" customHeight="1">
      <c r="B37" s="31"/>
      <c r="C37" s="31"/>
      <c r="D37" s="76"/>
      <c r="E37" s="76"/>
      <c r="F37" s="38"/>
      <c r="G37" s="39"/>
      <c r="H37" s="40"/>
      <c r="I37" s="77"/>
      <c r="J37" s="77"/>
      <c r="K37" s="31"/>
      <c r="L37" s="31"/>
      <c r="M37" s="35"/>
    </row>
    <row r="38" spans="2:13" s="5" customFormat="1" ht="19.5" customHeight="1">
      <c r="B38" s="347" t="s">
        <v>270</v>
      </c>
      <c r="C38" s="347"/>
      <c r="D38" s="347"/>
      <c r="E38" s="3"/>
      <c r="F38" s="3"/>
      <c r="G38" s="3"/>
      <c r="H38" s="3"/>
      <c r="I38" s="3"/>
      <c r="J38" s="3"/>
      <c r="K38" s="3"/>
      <c r="L38" s="3"/>
      <c r="M38" s="41"/>
    </row>
    <row r="39" spans="2:13" s="29" customFormat="1" ht="19.5" customHeight="1">
      <c r="B39" s="30" t="s">
        <v>8</v>
      </c>
      <c r="C39" s="30"/>
      <c r="D39" s="30"/>
      <c r="E39" s="27" t="s">
        <v>5</v>
      </c>
      <c r="F39" s="27"/>
      <c r="G39" s="27"/>
      <c r="H39" s="27"/>
      <c r="I39" s="27"/>
      <c r="J39" s="346">
        <v>4950</v>
      </c>
      <c r="K39" s="346"/>
      <c r="L39" s="27"/>
      <c r="M39" s="28"/>
    </row>
    <row r="40" spans="2:13" ht="19.5" customHeight="1">
      <c r="B40" s="31" t="s">
        <v>9</v>
      </c>
      <c r="C40" s="31"/>
      <c r="D40" s="45">
        <f>J39</f>
        <v>4950</v>
      </c>
      <c r="E40" s="39" t="s">
        <v>10</v>
      </c>
      <c r="F40" s="111">
        <v>526</v>
      </c>
      <c r="G40" s="31" t="s">
        <v>171</v>
      </c>
      <c r="H40" s="43" t="s">
        <v>11</v>
      </c>
      <c r="I40" s="112">
        <f>ROUND(J39/526,-1)</f>
        <v>10</v>
      </c>
      <c r="J40" s="31" t="s">
        <v>172</v>
      </c>
      <c r="K40" s="34"/>
      <c r="L40" s="31"/>
      <c r="M40" s="35"/>
    </row>
    <row r="41" spans="2:13" ht="19.5" customHeight="1">
      <c r="B41" s="31" t="s">
        <v>12</v>
      </c>
      <c r="C41" s="31"/>
      <c r="D41" s="349" t="s">
        <v>13</v>
      </c>
      <c r="E41" s="349"/>
      <c r="F41" s="124">
        <f>ROUND(J39/526,-1)</f>
        <v>10</v>
      </c>
      <c r="G41" s="39" t="s">
        <v>14</v>
      </c>
      <c r="H41" s="40" t="s">
        <v>15</v>
      </c>
      <c r="I41" s="348">
        <f>F41*526</f>
        <v>5260</v>
      </c>
      <c r="J41" s="348"/>
      <c r="K41" s="503"/>
      <c r="L41" s="503"/>
      <c r="M41" s="35"/>
    </row>
    <row r="42" spans="2:13" ht="21" customHeight="1">
      <c r="B42" s="31"/>
      <c r="C42" s="31"/>
      <c r="D42" s="76"/>
      <c r="E42" s="76"/>
      <c r="F42" s="145"/>
      <c r="G42" s="39"/>
      <c r="H42" s="40"/>
      <c r="I42" s="77"/>
      <c r="J42" s="77"/>
      <c r="K42" s="78"/>
      <c r="L42" s="78"/>
      <c r="M42" s="35"/>
    </row>
    <row r="43" spans="2:13" ht="17.25" customHeight="1">
      <c r="B43" s="31"/>
      <c r="C43" s="31"/>
      <c r="D43" s="76"/>
      <c r="E43" s="76"/>
      <c r="F43" s="146">
        <v>2</v>
      </c>
      <c r="G43" s="130"/>
      <c r="H43" s="40"/>
      <c r="I43" s="77"/>
      <c r="J43" s="77"/>
      <c r="K43" s="78"/>
      <c r="L43" s="78"/>
      <c r="M43" s="35"/>
    </row>
  </sheetData>
  <mergeCells count="75">
    <mergeCell ref="B17:E17"/>
    <mergeCell ref="B18:E18"/>
    <mergeCell ref="F17:G17"/>
    <mergeCell ref="F18:G18"/>
    <mergeCell ref="B27:E27"/>
    <mergeCell ref="F27:G27"/>
    <mergeCell ref="B22:K22"/>
    <mergeCell ref="H23:K23"/>
    <mergeCell ref="B23:E23"/>
    <mergeCell ref="F23:G23"/>
    <mergeCell ref="H27:K27"/>
    <mergeCell ref="J21:K21"/>
    <mergeCell ref="H19:I19"/>
    <mergeCell ref="F19:G19"/>
    <mergeCell ref="B19:E19"/>
    <mergeCell ref="J19:K19"/>
    <mergeCell ref="B28:E28"/>
    <mergeCell ref="F28:G28"/>
    <mergeCell ref="H28:K28"/>
    <mergeCell ref="F24:G24"/>
    <mergeCell ref="B26:E26"/>
    <mergeCell ref="F26:G26"/>
    <mergeCell ref="H26:K26"/>
    <mergeCell ref="B25:E25"/>
    <mergeCell ref="F25:G25"/>
    <mergeCell ref="H25:K25"/>
    <mergeCell ref="B24:E24"/>
    <mergeCell ref="H24:K24"/>
    <mergeCell ref="J34:K34"/>
    <mergeCell ref="D31:E31"/>
    <mergeCell ref="I31:J31"/>
    <mergeCell ref="F29:G29"/>
    <mergeCell ref="B33:D33"/>
    <mergeCell ref="H29:I29"/>
    <mergeCell ref="B29:E29"/>
    <mergeCell ref="J29:K29"/>
    <mergeCell ref="K41:L41"/>
    <mergeCell ref="B38:D38"/>
    <mergeCell ref="D36:E36"/>
    <mergeCell ref="J39:K39"/>
    <mergeCell ref="I36:J36"/>
    <mergeCell ref="D41:E41"/>
    <mergeCell ref="I41:J41"/>
    <mergeCell ref="B1:D1"/>
    <mergeCell ref="D8:E8"/>
    <mergeCell ref="B2:K2"/>
    <mergeCell ref="J3:K3"/>
    <mergeCell ref="B4:E4"/>
    <mergeCell ref="F4:G4"/>
    <mergeCell ref="H4:K4"/>
    <mergeCell ref="B5:E5"/>
    <mergeCell ref="F5:G5"/>
    <mergeCell ref="I8:J8"/>
    <mergeCell ref="H5:K5"/>
    <mergeCell ref="B6:E6"/>
    <mergeCell ref="H6:I6"/>
    <mergeCell ref="J6:K6"/>
    <mergeCell ref="F6:G6"/>
    <mergeCell ref="J10:K10"/>
    <mergeCell ref="H12:K12"/>
    <mergeCell ref="J11:K11"/>
    <mergeCell ref="H13:K13"/>
    <mergeCell ref="B10:D10"/>
    <mergeCell ref="B13:E13"/>
    <mergeCell ref="B11:C11"/>
    <mergeCell ref="B12:E12"/>
    <mergeCell ref="F13:G13"/>
    <mergeCell ref="F12:G12"/>
    <mergeCell ref="B14:E14"/>
    <mergeCell ref="H14:K14"/>
    <mergeCell ref="F14:G14"/>
    <mergeCell ref="B16:E16"/>
    <mergeCell ref="F16:G16"/>
    <mergeCell ref="H16:K16"/>
    <mergeCell ref="F15:G15"/>
  </mergeCells>
  <phoneticPr fontId="3" type="noConversion"/>
  <pageMargins left="0.35433070866141736" right="0" top="0.6692913385826772" bottom="0" header="0.70866141732283472" footer="0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22"/>
  </sheetPr>
  <dimension ref="A1:XFD52"/>
  <sheetViews>
    <sheetView zoomScale="112" zoomScaleNormal="112" workbookViewId="0">
      <selection activeCell="J48" sqref="J48"/>
    </sheetView>
  </sheetViews>
  <sheetFormatPr defaultRowHeight="24.95" customHeight="1"/>
  <cols>
    <col min="1" max="1" width="1.33203125" style="36" customWidth="1"/>
    <col min="2" max="2" width="7.33203125" style="36" customWidth="1"/>
    <col min="3" max="3" width="5.21875" style="36" customWidth="1"/>
    <col min="4" max="4" width="12.21875" style="36" customWidth="1"/>
    <col min="5" max="5" width="3.44140625" style="36" customWidth="1"/>
    <col min="6" max="6" width="10.77734375" style="36" customWidth="1"/>
    <col min="7" max="7" width="4.109375" style="36" customWidth="1"/>
    <col min="8" max="8" width="10.44140625" style="36" customWidth="1"/>
    <col min="9" max="9" width="7.44140625" style="36" customWidth="1"/>
    <col min="10" max="10" width="16.5546875" style="36" customWidth="1"/>
    <col min="11" max="11" width="9.33203125" style="36" customWidth="1"/>
    <col min="12" max="12" width="10.5546875" style="35" customWidth="1"/>
    <col min="13" max="13" width="4.44140625" style="36" customWidth="1"/>
    <col min="14" max="16384" width="8.88671875" style="36"/>
  </cols>
  <sheetData>
    <row r="1" spans="1:12" s="31" customFormat="1" ht="15.75" customHeight="1">
      <c r="B1" s="347" t="s">
        <v>92</v>
      </c>
      <c r="C1" s="347"/>
      <c r="D1" s="347"/>
    </row>
    <row r="2" spans="1:12" s="29" customFormat="1" ht="15.75" customHeight="1">
      <c r="A2" s="27"/>
      <c r="B2" s="30" t="s">
        <v>8</v>
      </c>
      <c r="C2" s="30"/>
      <c r="D2" s="30"/>
      <c r="E2" s="27" t="s">
        <v>5</v>
      </c>
      <c r="F2" s="27"/>
      <c r="G2" s="27"/>
      <c r="H2" s="27"/>
      <c r="I2" s="27"/>
      <c r="J2" s="346">
        <f>+G15</f>
        <v>24980710</v>
      </c>
      <c r="K2" s="346"/>
      <c r="L2" s="28"/>
    </row>
    <row r="3" spans="1:12" ht="15.75" customHeight="1">
      <c r="A3" s="31"/>
      <c r="B3" s="31" t="s">
        <v>21</v>
      </c>
      <c r="C3" s="31"/>
      <c r="D3" s="557" t="s">
        <v>383</v>
      </c>
      <c r="E3" s="557"/>
      <c r="F3" s="557"/>
      <c r="G3" s="557"/>
      <c r="H3" s="557"/>
      <c r="I3" s="557"/>
      <c r="J3" s="557"/>
      <c r="K3" s="557"/>
    </row>
    <row r="4" spans="1:12" s="31" customFormat="1" ht="15.6" customHeight="1">
      <c r="B4" s="536" t="s">
        <v>115</v>
      </c>
      <c r="C4" s="536"/>
      <c r="D4" s="536"/>
      <c r="E4" s="536" t="s">
        <v>116</v>
      </c>
      <c r="F4" s="536"/>
      <c r="G4" s="536" t="s">
        <v>117</v>
      </c>
      <c r="H4" s="536"/>
      <c r="I4" s="536" t="s">
        <v>118</v>
      </c>
      <c r="J4" s="536"/>
      <c r="K4" s="536"/>
    </row>
    <row r="5" spans="1:12" s="31" customFormat="1" ht="15.6" customHeight="1">
      <c r="B5" s="547" t="s">
        <v>119</v>
      </c>
      <c r="C5" s="547"/>
      <c r="D5" s="547"/>
      <c r="E5" s="525">
        <v>124055</v>
      </c>
      <c r="F5" s="525"/>
      <c r="G5" s="525">
        <v>19873130</v>
      </c>
      <c r="H5" s="525"/>
      <c r="I5" s="561" t="s">
        <v>301</v>
      </c>
      <c r="J5" s="562"/>
      <c r="K5" s="563"/>
    </row>
    <row r="6" spans="1:12" s="31" customFormat="1" ht="15.6" customHeight="1">
      <c r="B6" s="547" t="s">
        <v>120</v>
      </c>
      <c r="C6" s="547"/>
      <c r="D6" s="547"/>
      <c r="E6" s="525">
        <v>471</v>
      </c>
      <c r="F6" s="525"/>
      <c r="G6" s="525">
        <f>E6*250</f>
        <v>117750</v>
      </c>
      <c r="H6" s="525"/>
      <c r="I6" s="564" t="s">
        <v>121</v>
      </c>
      <c r="J6" s="564"/>
      <c r="K6" s="564"/>
    </row>
    <row r="7" spans="1:12" s="31" customFormat="1" ht="15.6" customHeight="1">
      <c r="B7" s="547" t="s">
        <v>246</v>
      </c>
      <c r="C7" s="547"/>
      <c r="D7" s="547"/>
      <c r="E7" s="525">
        <v>339</v>
      </c>
      <c r="F7" s="525"/>
      <c r="G7" s="525">
        <f>E7*200</f>
        <v>67800</v>
      </c>
      <c r="H7" s="525"/>
      <c r="I7" s="558" t="s">
        <v>247</v>
      </c>
      <c r="J7" s="559"/>
      <c r="K7" s="560"/>
    </row>
    <row r="8" spans="1:12" s="31" customFormat="1" ht="15.6" customHeight="1">
      <c r="B8" s="547" t="s">
        <v>122</v>
      </c>
      <c r="C8" s="547"/>
      <c r="D8" s="547"/>
      <c r="E8" s="525">
        <v>313</v>
      </c>
      <c r="F8" s="525"/>
      <c r="G8" s="525">
        <f t="shared" ref="G8" si="0">E8*250</f>
        <v>78250</v>
      </c>
      <c r="H8" s="525"/>
      <c r="I8" s="558" t="s">
        <v>123</v>
      </c>
      <c r="J8" s="559"/>
      <c r="K8" s="560"/>
    </row>
    <row r="9" spans="1:12" s="31" customFormat="1" ht="15.6" customHeight="1">
      <c r="B9" s="547" t="s">
        <v>124</v>
      </c>
      <c r="C9" s="547"/>
      <c r="D9" s="547"/>
      <c r="E9" s="525">
        <v>169</v>
      </c>
      <c r="F9" s="525"/>
      <c r="G9" s="525">
        <f>E9*200</f>
        <v>33800</v>
      </c>
      <c r="H9" s="525"/>
      <c r="I9" s="558" t="s">
        <v>252</v>
      </c>
      <c r="J9" s="559"/>
      <c r="K9" s="560"/>
    </row>
    <row r="10" spans="1:12" s="31" customFormat="1" ht="15.6" customHeight="1">
      <c r="B10" s="547" t="s">
        <v>125</v>
      </c>
      <c r="C10" s="549"/>
      <c r="D10" s="119" t="s">
        <v>196</v>
      </c>
      <c r="E10" s="548">
        <v>86</v>
      </c>
      <c r="F10" s="548"/>
      <c r="G10" s="548">
        <v>19720</v>
      </c>
      <c r="H10" s="548"/>
      <c r="I10" s="565" t="s">
        <v>386</v>
      </c>
      <c r="J10" s="566"/>
      <c r="K10" s="567"/>
    </row>
    <row r="11" spans="1:12" s="31" customFormat="1" ht="15.6" customHeight="1">
      <c r="B11" s="547"/>
      <c r="C11" s="549"/>
      <c r="D11" s="228" t="s">
        <v>331</v>
      </c>
      <c r="E11" s="548">
        <v>140</v>
      </c>
      <c r="F11" s="548"/>
      <c r="G11" s="548">
        <v>14000</v>
      </c>
      <c r="H11" s="548"/>
      <c r="I11" s="565" t="s">
        <v>384</v>
      </c>
      <c r="J11" s="566"/>
      <c r="K11" s="567"/>
    </row>
    <row r="12" spans="1:12" s="31" customFormat="1" ht="15.6" customHeight="1">
      <c r="B12" s="547"/>
      <c r="C12" s="549"/>
      <c r="D12" s="228" t="s">
        <v>293</v>
      </c>
      <c r="E12" s="548"/>
      <c r="F12" s="548"/>
      <c r="G12" s="548">
        <v>135823</v>
      </c>
      <c r="H12" s="548"/>
      <c r="I12" s="565" t="s">
        <v>385</v>
      </c>
      <c r="J12" s="566"/>
      <c r="K12" s="567"/>
    </row>
    <row r="13" spans="1:12" s="31" customFormat="1" ht="15.6" customHeight="1">
      <c r="B13" s="547" t="s">
        <v>126</v>
      </c>
      <c r="C13" s="547"/>
      <c r="D13" s="547"/>
      <c r="E13" s="525">
        <f>D24</f>
        <v>8670</v>
      </c>
      <c r="F13" s="525"/>
      <c r="G13" s="525">
        <v>520200</v>
      </c>
      <c r="H13" s="525"/>
      <c r="I13" s="558" t="s">
        <v>127</v>
      </c>
      <c r="J13" s="559"/>
      <c r="K13" s="174"/>
    </row>
    <row r="14" spans="1:12" s="31" customFormat="1" ht="15.6" customHeight="1">
      <c r="B14" s="553" t="s">
        <v>128</v>
      </c>
      <c r="C14" s="553"/>
      <c r="D14" s="553"/>
      <c r="E14" s="538">
        <f>+G32</f>
        <v>18043</v>
      </c>
      <c r="F14" s="538"/>
      <c r="G14" s="538">
        <f>I32</f>
        <v>4120237</v>
      </c>
      <c r="H14" s="538"/>
      <c r="I14" s="572" t="s">
        <v>315</v>
      </c>
      <c r="J14" s="573"/>
      <c r="K14" s="574"/>
    </row>
    <row r="15" spans="1:12" s="31" customFormat="1" ht="15.6" customHeight="1">
      <c r="B15" s="552" t="s">
        <v>165</v>
      </c>
      <c r="C15" s="552"/>
      <c r="D15" s="552"/>
      <c r="E15" s="555">
        <f>SUM(E5:E14)</f>
        <v>152286</v>
      </c>
      <c r="F15" s="556"/>
      <c r="G15" s="555">
        <f>SUM(G5:G14)</f>
        <v>24980710</v>
      </c>
      <c r="H15" s="556"/>
      <c r="I15" s="570"/>
      <c r="J15" s="571"/>
      <c r="K15" s="94"/>
    </row>
    <row r="16" spans="1:12" s="31" customFormat="1" ht="8.25" customHeight="1">
      <c r="B16" s="39"/>
      <c r="C16" s="39"/>
      <c r="D16" s="39"/>
      <c r="E16" s="64"/>
      <c r="F16" s="39"/>
      <c r="G16" s="65"/>
      <c r="H16" s="66"/>
      <c r="I16" s="39"/>
      <c r="J16" s="39"/>
      <c r="K16" s="39"/>
    </row>
    <row r="17" spans="1:11 16384:16384" s="31" customFormat="1" ht="15.75" customHeight="1">
      <c r="B17" s="27" t="s">
        <v>17</v>
      </c>
      <c r="F17" s="554" t="s">
        <v>18</v>
      </c>
      <c r="G17" s="554"/>
      <c r="I17" s="569">
        <v>60</v>
      </c>
      <c r="J17" s="569"/>
    </row>
    <row r="18" spans="1:11 16384:16384" s="31" customFormat="1" ht="15.6" customHeight="1">
      <c r="B18" s="550" t="s">
        <v>109</v>
      </c>
      <c r="C18" s="551"/>
      <c r="D18" s="99" t="s">
        <v>110</v>
      </c>
      <c r="E18" s="568" t="s">
        <v>111</v>
      </c>
      <c r="F18" s="568"/>
      <c r="G18" s="568" t="s">
        <v>112</v>
      </c>
      <c r="H18" s="568"/>
      <c r="I18" s="568" t="s">
        <v>113</v>
      </c>
      <c r="J18" s="568"/>
      <c r="K18" s="99" t="s">
        <v>114</v>
      </c>
    </row>
    <row r="19" spans="1:11 16384:16384" s="31" customFormat="1" ht="15.6" customHeight="1">
      <c r="B19" s="539" t="s">
        <v>129</v>
      </c>
      <c r="C19" s="539"/>
      <c r="D19" s="100">
        <v>2160</v>
      </c>
      <c r="E19" s="537">
        <v>102</v>
      </c>
      <c r="F19" s="537"/>
      <c r="G19" s="537">
        <v>1270</v>
      </c>
      <c r="H19" s="537"/>
      <c r="I19" s="537">
        <f>E19*G19</f>
        <v>129540</v>
      </c>
      <c r="J19" s="537"/>
      <c r="K19" s="101"/>
    </row>
    <row r="20" spans="1:11 16384:16384" s="31" customFormat="1" ht="15.6" customHeight="1">
      <c r="B20" s="539" t="s">
        <v>1</v>
      </c>
      <c r="C20" s="539"/>
      <c r="D20" s="100">
        <v>2340</v>
      </c>
      <c r="E20" s="537">
        <v>128</v>
      </c>
      <c r="F20" s="537"/>
      <c r="G20" s="537">
        <v>1100</v>
      </c>
      <c r="H20" s="537"/>
      <c r="I20" s="537">
        <f>E20*G20</f>
        <v>140800</v>
      </c>
      <c r="J20" s="537"/>
      <c r="K20" s="101"/>
    </row>
    <row r="21" spans="1:11 16384:16384" s="31" customFormat="1" ht="15.6" customHeight="1">
      <c r="B21" s="539" t="s">
        <v>2</v>
      </c>
      <c r="C21" s="539"/>
      <c r="D21" s="100">
        <v>1290</v>
      </c>
      <c r="E21" s="537">
        <v>96</v>
      </c>
      <c r="F21" s="537"/>
      <c r="G21" s="537">
        <v>810</v>
      </c>
      <c r="H21" s="537"/>
      <c r="I21" s="537">
        <f>E21*G21</f>
        <v>77760</v>
      </c>
      <c r="J21" s="537"/>
      <c r="K21" s="101"/>
    </row>
    <row r="22" spans="1:11 16384:16384" s="31" customFormat="1" ht="15.6" customHeight="1">
      <c r="B22" s="539" t="s">
        <v>3</v>
      </c>
      <c r="C22" s="539"/>
      <c r="D22" s="100">
        <v>1860</v>
      </c>
      <c r="E22" s="537">
        <v>102</v>
      </c>
      <c r="F22" s="537"/>
      <c r="G22" s="537">
        <v>1090</v>
      </c>
      <c r="H22" s="537"/>
      <c r="I22" s="537">
        <f t="shared" ref="I22:I23" si="1">E22*G22</f>
        <v>111180</v>
      </c>
      <c r="J22" s="537"/>
      <c r="K22" s="101"/>
    </row>
    <row r="23" spans="1:11 16384:16384" s="31" customFormat="1" ht="15.6" customHeight="1">
      <c r="B23" s="544" t="s">
        <v>4</v>
      </c>
      <c r="C23" s="544"/>
      <c r="D23" s="102">
        <v>1020</v>
      </c>
      <c r="E23" s="542">
        <v>68</v>
      </c>
      <c r="F23" s="542"/>
      <c r="G23" s="542">
        <v>900</v>
      </c>
      <c r="H23" s="542"/>
      <c r="I23" s="542">
        <f t="shared" si="1"/>
        <v>61200</v>
      </c>
      <c r="J23" s="542"/>
      <c r="K23" s="103"/>
    </row>
    <row r="24" spans="1:11 16384:16384" s="31" customFormat="1" ht="15.6" customHeight="1">
      <c r="B24" s="543" t="s">
        <v>161</v>
      </c>
      <c r="C24" s="543"/>
      <c r="D24" s="108">
        <f>SUM(D19:D23)</f>
        <v>8670</v>
      </c>
      <c r="E24" s="545">
        <f>SUM(E19:E23)</f>
        <v>496</v>
      </c>
      <c r="F24" s="543"/>
      <c r="G24" s="543"/>
      <c r="H24" s="543"/>
      <c r="I24" s="545">
        <f>SUM(I19:I23)</f>
        <v>520480</v>
      </c>
      <c r="J24" s="543"/>
      <c r="K24" s="109">
        <f>I24-G13</f>
        <v>280</v>
      </c>
    </row>
    <row r="25" spans="1:11 16384:16384" s="31" customFormat="1" ht="8.25" customHeight="1">
      <c r="B25" s="39"/>
      <c r="C25" s="39"/>
      <c r="D25" s="61"/>
      <c r="E25" s="62"/>
      <c r="F25" s="39"/>
      <c r="G25" s="39"/>
      <c r="H25" s="39"/>
      <c r="I25" s="62"/>
      <c r="J25" s="39"/>
      <c r="K25" s="63"/>
    </row>
    <row r="26" spans="1:11 16384:16384" s="3" customFormat="1" ht="15.75" customHeight="1">
      <c r="A26" s="3" t="s">
        <v>211</v>
      </c>
    </row>
    <row r="27" spans="1:11 16384:16384" s="31" customFormat="1" ht="7.5" customHeight="1"/>
    <row r="28" spans="1:11 16384:16384" s="31" customFormat="1" ht="15.75" customHeight="1">
      <c r="B28" s="27" t="s">
        <v>19</v>
      </c>
    </row>
    <row r="29" spans="1:11 16384:16384" s="31" customFormat="1" ht="15.6" customHeight="1">
      <c r="B29" s="526" t="s">
        <v>179</v>
      </c>
      <c r="C29" s="526"/>
      <c r="D29" s="546" t="s">
        <v>130</v>
      </c>
      <c r="E29" s="546"/>
      <c r="F29" s="546"/>
      <c r="G29" s="516">
        <v>14294</v>
      </c>
      <c r="H29" s="516"/>
      <c r="I29" s="576">
        <v>3372047</v>
      </c>
      <c r="J29" s="576"/>
      <c r="K29" s="104"/>
      <c r="XFD29" s="229">
        <f>SUM(G29:XFC29)</f>
        <v>3386341</v>
      </c>
    </row>
    <row r="30" spans="1:11 16384:16384" s="31" customFormat="1" ht="15.6" customHeight="1">
      <c r="D30" s="540" t="s">
        <v>131</v>
      </c>
      <c r="E30" s="540"/>
      <c r="F30" s="540"/>
      <c r="G30" s="525">
        <v>3326</v>
      </c>
      <c r="H30" s="525"/>
      <c r="I30" s="535">
        <v>602780</v>
      </c>
      <c r="J30" s="535"/>
      <c r="K30" s="106"/>
      <c r="XFD30" s="229">
        <f>SUM(G30:XFC30)</f>
        <v>606106</v>
      </c>
    </row>
    <row r="31" spans="1:11 16384:16384" s="31" customFormat="1" ht="15.6" customHeight="1">
      <c r="D31" s="527" t="s">
        <v>132</v>
      </c>
      <c r="E31" s="527"/>
      <c r="F31" s="527"/>
      <c r="G31" s="541">
        <v>423</v>
      </c>
      <c r="H31" s="541"/>
      <c r="I31" s="575">
        <v>145410</v>
      </c>
      <c r="J31" s="575"/>
      <c r="K31" s="105"/>
      <c r="XFD31" s="229">
        <f>SUM(G31:XFC31)</f>
        <v>145833</v>
      </c>
    </row>
    <row r="32" spans="1:11 16384:16384" s="31" customFormat="1" ht="15.6" customHeight="1">
      <c r="D32" s="533" t="s">
        <v>148</v>
      </c>
      <c r="E32" s="533"/>
      <c r="F32" s="533"/>
      <c r="G32" s="534">
        <f>SUM(G29:H31)</f>
        <v>18043</v>
      </c>
      <c r="H32" s="534"/>
      <c r="I32" s="534">
        <f>SUM(I29:I31)</f>
        <v>4120237</v>
      </c>
      <c r="J32" s="534"/>
      <c r="K32" s="107">
        <f>I34-G14</f>
        <v>-1657</v>
      </c>
      <c r="XFD32" s="229">
        <f>SUM(G32:XFC32)</f>
        <v>4136623</v>
      </c>
    </row>
    <row r="33" spans="1:21" s="5" customFormat="1" ht="16.5" customHeight="1">
      <c r="A33" s="3"/>
      <c r="B33" s="526" t="s">
        <v>20</v>
      </c>
      <c r="C33" s="526"/>
      <c r="D33" s="114">
        <f>I32</f>
        <v>4120237</v>
      </c>
      <c r="E33" s="32" t="s">
        <v>173</v>
      </c>
      <c r="F33" s="115">
        <v>526</v>
      </c>
      <c r="G33" s="3" t="s">
        <v>174</v>
      </c>
      <c r="H33" s="33" t="s">
        <v>175</v>
      </c>
      <c r="I33" s="116">
        <f>ROUND(I32/526,-1)</f>
        <v>7830</v>
      </c>
      <c r="J33" s="3" t="s">
        <v>260</v>
      </c>
      <c r="K33" s="117"/>
      <c r="L33" s="41"/>
    </row>
    <row r="34" spans="1:21" s="5" customFormat="1" ht="16.5" customHeight="1">
      <c r="A34" s="3"/>
      <c r="B34" s="3" t="s">
        <v>180</v>
      </c>
      <c r="C34" s="3"/>
      <c r="D34" s="524" t="s">
        <v>176</v>
      </c>
      <c r="E34" s="524"/>
      <c r="F34" s="125">
        <f>ROUND(I32/526,-1)</f>
        <v>7830</v>
      </c>
      <c r="G34" s="32" t="s">
        <v>177</v>
      </c>
      <c r="H34" s="118" t="s">
        <v>178</v>
      </c>
      <c r="I34" s="577">
        <f>F34*526</f>
        <v>4118580</v>
      </c>
      <c r="J34" s="577"/>
      <c r="K34" s="3"/>
      <c r="L34" s="41"/>
    </row>
    <row r="35" spans="1:21" s="3" customFormat="1" ht="16.5" customHeight="1">
      <c r="A35" s="3" t="s">
        <v>182</v>
      </c>
    </row>
    <row r="36" spans="1:21" s="3" customFormat="1" ht="16.5" customHeight="1">
      <c r="A36" s="3" t="s">
        <v>145</v>
      </c>
    </row>
    <row r="37" spans="1:21" s="3" customFormat="1" ht="16.5" customHeight="1">
      <c r="A37" s="3" t="s">
        <v>183</v>
      </c>
    </row>
    <row r="38" spans="1:21" s="3" customFormat="1" ht="16.5" customHeight="1">
      <c r="A38" s="3" t="s">
        <v>146</v>
      </c>
    </row>
    <row r="39" spans="1:21" s="3" customFormat="1" ht="16.5" customHeight="1">
      <c r="A39" s="3" t="s">
        <v>147</v>
      </c>
    </row>
    <row r="40" spans="1:21" s="31" customFormat="1" ht="10.5" customHeight="1">
      <c r="I40" s="113"/>
    </row>
    <row r="41" spans="1:21" s="5" customFormat="1" ht="15.75" customHeight="1">
      <c r="B41" s="347" t="s">
        <v>93</v>
      </c>
      <c r="C41" s="347"/>
      <c r="D41" s="347"/>
      <c r="E41" s="3"/>
      <c r="F41" s="3"/>
      <c r="G41" s="3"/>
      <c r="H41" s="3"/>
      <c r="I41" s="3"/>
      <c r="J41" s="3"/>
      <c r="K41" s="3"/>
      <c r="L41" s="41"/>
    </row>
    <row r="42" spans="1:21" s="29" customFormat="1" ht="15.75" customHeight="1">
      <c r="B42" s="30" t="s">
        <v>8</v>
      </c>
      <c r="C42" s="30"/>
      <c r="D42" s="30"/>
      <c r="E42" s="31" t="s">
        <v>5</v>
      </c>
      <c r="F42" s="27"/>
      <c r="G42" s="27"/>
      <c r="H42" s="27"/>
      <c r="I42" s="27"/>
      <c r="J42" s="346">
        <f>+J48</f>
        <v>12099720</v>
      </c>
      <c r="K42" s="346"/>
      <c r="L42" s="28"/>
    </row>
    <row r="43" spans="1:21" ht="15.75" customHeight="1">
      <c r="B43" s="31" t="s">
        <v>167</v>
      </c>
      <c r="C43" s="31"/>
      <c r="D43" s="142" t="s">
        <v>382</v>
      </c>
      <c r="E43" s="142"/>
      <c r="F43" s="142"/>
      <c r="G43" s="142"/>
      <c r="H43" s="142"/>
      <c r="I43" s="531"/>
      <c r="J43" s="531"/>
      <c r="K43" s="531"/>
      <c r="L43" s="142"/>
      <c r="N43" s="557"/>
      <c r="O43" s="557"/>
      <c r="P43" s="557"/>
      <c r="Q43" s="557"/>
      <c r="R43" s="557"/>
      <c r="S43" s="557"/>
      <c r="T43" s="557"/>
      <c r="U43" s="557"/>
    </row>
    <row r="44" spans="1:21" ht="5.25" customHeight="1">
      <c r="B44" s="31"/>
      <c r="C44" s="31"/>
      <c r="G44" s="528"/>
      <c r="H44" s="528"/>
      <c r="I44" s="528"/>
      <c r="J44" s="528"/>
      <c r="K44" s="528"/>
    </row>
    <row r="45" spans="1:21" ht="15.6" customHeight="1">
      <c r="B45" s="529" t="s">
        <v>156</v>
      </c>
      <c r="C45" s="529"/>
      <c r="D45" s="530" t="s">
        <v>134</v>
      </c>
      <c r="E45" s="530"/>
      <c r="F45" s="530" t="s">
        <v>135</v>
      </c>
      <c r="G45" s="530"/>
      <c r="H45" s="530" t="s">
        <v>136</v>
      </c>
      <c r="I45" s="530"/>
      <c r="J45" s="170" t="s">
        <v>137</v>
      </c>
      <c r="K45" s="169" t="s">
        <v>133</v>
      </c>
      <c r="L45" s="36"/>
    </row>
    <row r="46" spans="1:21" ht="15.6" customHeight="1">
      <c r="B46" s="325" t="s">
        <v>168</v>
      </c>
      <c r="C46" s="325"/>
      <c r="D46" s="325">
        <v>5364240</v>
      </c>
      <c r="E46" s="325"/>
      <c r="F46" s="325">
        <v>1470840</v>
      </c>
      <c r="G46" s="325"/>
      <c r="H46" s="325">
        <v>4929290</v>
      </c>
      <c r="I46" s="325"/>
      <c r="J46" s="152">
        <f>D46+F46+H46</f>
        <v>11764370</v>
      </c>
      <c r="K46" s="186" t="s">
        <v>387</v>
      </c>
      <c r="L46" s="36"/>
    </row>
    <row r="47" spans="1:21" ht="15.6" customHeight="1">
      <c r="B47" s="345" t="s">
        <v>169</v>
      </c>
      <c r="C47" s="345"/>
      <c r="D47" s="345"/>
      <c r="E47" s="345"/>
      <c r="F47" s="345"/>
      <c r="G47" s="345"/>
      <c r="H47" s="345"/>
      <c r="I47" s="345"/>
      <c r="J47" s="155">
        <v>335350</v>
      </c>
      <c r="K47" s="187" t="s">
        <v>388</v>
      </c>
      <c r="L47" s="36"/>
    </row>
    <row r="48" spans="1:21" ht="15.6" customHeight="1">
      <c r="B48" s="532" t="s">
        <v>170</v>
      </c>
      <c r="C48" s="532"/>
      <c r="D48" s="532">
        <f>SUM(D46:D47)</f>
        <v>5364240</v>
      </c>
      <c r="E48" s="532"/>
      <c r="F48" s="532">
        <f>SUM(F46:F47)</f>
        <v>1470840</v>
      </c>
      <c r="G48" s="532"/>
      <c r="H48" s="532">
        <f>SUM(H46:H47)</f>
        <v>4929290</v>
      </c>
      <c r="I48" s="532"/>
      <c r="J48" s="110">
        <f>SUM(J46:J47)</f>
        <v>12099720</v>
      </c>
      <c r="K48" s="122"/>
      <c r="L48" s="36"/>
    </row>
    <row r="49" spans="1:11" s="31" customFormat="1" ht="20.25" customHeight="1">
      <c r="A49" s="36"/>
      <c r="B49" s="31" t="s">
        <v>162</v>
      </c>
    </row>
    <row r="50" spans="1:11" ht="15.75" customHeight="1">
      <c r="B50" s="31" t="s">
        <v>163</v>
      </c>
      <c r="C50" s="31"/>
      <c r="D50" s="45">
        <f>+J47</f>
        <v>335350</v>
      </c>
      <c r="E50" s="39" t="s">
        <v>10</v>
      </c>
      <c r="F50" s="111">
        <v>526</v>
      </c>
      <c r="G50" s="31" t="s">
        <v>171</v>
      </c>
      <c r="H50" s="43" t="s">
        <v>11</v>
      </c>
      <c r="I50" s="47">
        <f>ROUND(J47/526,-1)</f>
        <v>640</v>
      </c>
      <c r="J50" s="31" t="s">
        <v>172</v>
      </c>
      <c r="K50" s="34"/>
    </row>
    <row r="51" spans="1:11" ht="21.75" customHeight="1">
      <c r="B51" s="31" t="s">
        <v>164</v>
      </c>
      <c r="C51" s="31"/>
      <c r="D51" s="349" t="s">
        <v>13</v>
      </c>
      <c r="E51" s="349"/>
      <c r="F51" s="124">
        <f>ROUND(J47/526,-1)</f>
        <v>640</v>
      </c>
      <c r="G51" s="39" t="s">
        <v>14</v>
      </c>
      <c r="H51" s="40" t="s">
        <v>178</v>
      </c>
      <c r="I51" s="348">
        <f>F51*526</f>
        <v>336640</v>
      </c>
      <c r="J51" s="348"/>
      <c r="K51" s="78"/>
    </row>
    <row r="52" spans="1:11" ht="27.75" customHeight="1">
      <c r="G52" s="129">
        <v>3</v>
      </c>
    </row>
  </sheetData>
  <mergeCells count="118">
    <mergeCell ref="I20:J20"/>
    <mergeCell ref="N43:U43"/>
    <mergeCell ref="I23:J23"/>
    <mergeCell ref="I22:J22"/>
    <mergeCell ref="I24:J24"/>
    <mergeCell ref="I31:J31"/>
    <mergeCell ref="I29:J29"/>
    <mergeCell ref="I21:J21"/>
    <mergeCell ref="I34:J34"/>
    <mergeCell ref="G18:H18"/>
    <mergeCell ref="E18:F18"/>
    <mergeCell ref="I18:J18"/>
    <mergeCell ref="E5:F5"/>
    <mergeCell ref="E6:F6"/>
    <mergeCell ref="G6:H6"/>
    <mergeCell ref="G19:H19"/>
    <mergeCell ref="E19:F19"/>
    <mergeCell ref="E9:F9"/>
    <mergeCell ref="G10:H10"/>
    <mergeCell ref="I17:J17"/>
    <mergeCell ref="I9:K9"/>
    <mergeCell ref="I15:J15"/>
    <mergeCell ref="G15:H15"/>
    <mergeCell ref="I13:J13"/>
    <mergeCell ref="I19:J19"/>
    <mergeCell ref="I10:K10"/>
    <mergeCell ref="E11:F11"/>
    <mergeCell ref="G11:H11"/>
    <mergeCell ref="I11:K11"/>
    <mergeCell ref="I14:K14"/>
    <mergeCell ref="B14:D14"/>
    <mergeCell ref="B9:D9"/>
    <mergeCell ref="F17:G17"/>
    <mergeCell ref="G12:H12"/>
    <mergeCell ref="E13:F13"/>
    <mergeCell ref="E15:F15"/>
    <mergeCell ref="J2:K2"/>
    <mergeCell ref="E8:F8"/>
    <mergeCell ref="D3:K3"/>
    <mergeCell ref="I4:K4"/>
    <mergeCell ref="G4:H4"/>
    <mergeCell ref="I7:K7"/>
    <mergeCell ref="I5:K5"/>
    <mergeCell ref="I6:K6"/>
    <mergeCell ref="I8:K8"/>
    <mergeCell ref="I12:K12"/>
    <mergeCell ref="G24:H24"/>
    <mergeCell ref="E22:F22"/>
    <mergeCell ref="B21:C21"/>
    <mergeCell ref="G22:H22"/>
    <mergeCell ref="E23:F23"/>
    <mergeCell ref="B23:C23"/>
    <mergeCell ref="E24:F24"/>
    <mergeCell ref="D29:F29"/>
    <mergeCell ref="G5:H5"/>
    <mergeCell ref="B8:D8"/>
    <mergeCell ref="B5:D5"/>
    <mergeCell ref="B6:D6"/>
    <mergeCell ref="B7:D7"/>
    <mergeCell ref="G8:H8"/>
    <mergeCell ref="G21:H21"/>
    <mergeCell ref="E12:F12"/>
    <mergeCell ref="E10:F10"/>
    <mergeCell ref="B10:C12"/>
    <mergeCell ref="B13:D13"/>
    <mergeCell ref="B18:C18"/>
    <mergeCell ref="E20:F20"/>
    <mergeCell ref="B19:C19"/>
    <mergeCell ref="B15:D15"/>
    <mergeCell ref="E14:F14"/>
    <mergeCell ref="H46:I46"/>
    <mergeCell ref="D32:F32"/>
    <mergeCell ref="G32:H32"/>
    <mergeCell ref="F46:G46"/>
    <mergeCell ref="I32:J32"/>
    <mergeCell ref="I30:J30"/>
    <mergeCell ref="B33:C33"/>
    <mergeCell ref="B1:D1"/>
    <mergeCell ref="B4:D4"/>
    <mergeCell ref="E4:F4"/>
    <mergeCell ref="G20:H20"/>
    <mergeCell ref="G9:H9"/>
    <mergeCell ref="E7:F7"/>
    <mergeCell ref="G13:H13"/>
    <mergeCell ref="G14:H14"/>
    <mergeCell ref="G7:H7"/>
    <mergeCell ref="B20:C20"/>
    <mergeCell ref="D30:F30"/>
    <mergeCell ref="E21:F21"/>
    <mergeCell ref="G31:H31"/>
    <mergeCell ref="G23:H23"/>
    <mergeCell ref="B22:C22"/>
    <mergeCell ref="G29:H29"/>
    <mergeCell ref="B24:C24"/>
    <mergeCell ref="F47:G47"/>
    <mergeCell ref="B47:C47"/>
    <mergeCell ref="D34:E34"/>
    <mergeCell ref="G30:H30"/>
    <mergeCell ref="B29:C29"/>
    <mergeCell ref="D31:F31"/>
    <mergeCell ref="I51:J51"/>
    <mergeCell ref="J42:K42"/>
    <mergeCell ref="H47:I47"/>
    <mergeCell ref="G44:K44"/>
    <mergeCell ref="B45:C45"/>
    <mergeCell ref="F45:G45"/>
    <mergeCell ref="I43:K43"/>
    <mergeCell ref="H45:I45"/>
    <mergeCell ref="H48:I48"/>
    <mergeCell ref="D45:E45"/>
    <mergeCell ref="F48:G48"/>
    <mergeCell ref="D51:E51"/>
    <mergeCell ref="B41:D41"/>
    <mergeCell ref="B48:C48"/>
    <mergeCell ref="D47:E47"/>
    <mergeCell ref="D48:E48"/>
    <mergeCell ref="B46:C46"/>
    <mergeCell ref="D46:E46"/>
  </mergeCells>
  <phoneticPr fontId="3" type="noConversion"/>
  <printOptions horizontalCentered="1"/>
  <pageMargins left="0.11811023622047245" right="0" top="0.6692913385826772" bottom="0.11811023622047245" header="0.11811023622047245" footer="0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N44"/>
  <sheetViews>
    <sheetView zoomScale="118" zoomScaleNormal="118" workbookViewId="0">
      <selection activeCell="J23" sqref="J23"/>
    </sheetView>
  </sheetViews>
  <sheetFormatPr defaultRowHeight="13.5"/>
  <cols>
    <col min="1" max="1" width="1.109375" customWidth="1"/>
    <col min="3" max="3" width="4.88671875" customWidth="1"/>
    <col min="4" max="4" width="11.6640625" customWidth="1"/>
    <col min="5" max="5" width="3.109375" customWidth="1"/>
    <col min="6" max="6" width="8.109375" customWidth="1"/>
    <col min="7" max="7" width="6.33203125" customWidth="1"/>
    <col min="8" max="8" width="12.77734375" customWidth="1"/>
    <col min="9" max="9" width="12.6640625" customWidth="1"/>
    <col min="10" max="10" width="5.109375" customWidth="1"/>
    <col min="11" max="11" width="8.6640625" customWidth="1"/>
    <col min="12" max="12" width="0.88671875" customWidth="1"/>
  </cols>
  <sheetData>
    <row r="1" spans="1:13" s="5" customFormat="1" ht="17.25" customHeight="1">
      <c r="B1" s="347" t="s">
        <v>94</v>
      </c>
      <c r="C1" s="347"/>
      <c r="D1" s="347"/>
      <c r="E1" s="3"/>
      <c r="F1" s="3"/>
      <c r="G1" s="3"/>
      <c r="H1" s="3"/>
      <c r="I1" s="3"/>
      <c r="J1" s="3"/>
      <c r="K1" s="3"/>
      <c r="L1" s="3"/>
      <c r="M1" s="41"/>
    </row>
    <row r="2" spans="1:13" s="29" customFormat="1" ht="17.25" customHeight="1">
      <c r="B2" s="488" t="s">
        <v>144</v>
      </c>
      <c r="C2" s="488"/>
      <c r="D2" s="488"/>
      <c r="E2" s="488"/>
      <c r="F2" s="488"/>
      <c r="G2" s="488"/>
      <c r="H2" s="488"/>
      <c r="I2" s="488"/>
      <c r="J2" s="488"/>
      <c r="K2" s="488"/>
      <c r="L2" s="27"/>
      <c r="M2" s="28"/>
    </row>
    <row r="3" spans="1:13" s="29" customFormat="1" ht="17.25" customHeight="1">
      <c r="B3" s="30" t="s">
        <v>8</v>
      </c>
      <c r="C3" s="30"/>
      <c r="D3" s="30"/>
      <c r="E3" s="27" t="s">
        <v>5</v>
      </c>
      <c r="F3" s="27"/>
      <c r="G3" s="27"/>
      <c r="H3" s="27"/>
      <c r="I3" s="27"/>
      <c r="J3" s="346">
        <v>1120000</v>
      </c>
      <c r="K3" s="346"/>
      <c r="L3" s="27"/>
      <c r="M3" s="28"/>
    </row>
    <row r="4" spans="1:13" s="36" customFormat="1" ht="17.25" customHeight="1">
      <c r="B4" s="31" t="s">
        <v>9</v>
      </c>
      <c r="C4" s="31"/>
      <c r="D4" s="45">
        <f>+J3</f>
        <v>1120000</v>
      </c>
      <c r="E4" s="39" t="s">
        <v>10</v>
      </c>
      <c r="F4" s="111">
        <v>526</v>
      </c>
      <c r="G4" s="31" t="s">
        <v>171</v>
      </c>
      <c r="H4" s="43" t="s">
        <v>11</v>
      </c>
      <c r="I4" s="47">
        <f>ROUND(J3/526,-1)</f>
        <v>2130</v>
      </c>
      <c r="J4" s="31" t="s">
        <v>172</v>
      </c>
      <c r="K4" s="34"/>
      <c r="L4" s="31"/>
      <c r="M4" s="35"/>
    </row>
    <row r="5" spans="1:13" s="36" customFormat="1" ht="17.25" customHeight="1">
      <c r="B5" s="31" t="s">
        <v>12</v>
      </c>
      <c r="C5" s="31"/>
      <c r="D5" s="349" t="s">
        <v>13</v>
      </c>
      <c r="E5" s="349"/>
      <c r="F5" s="124">
        <f>ROUND(J3/526,-1)</f>
        <v>2130</v>
      </c>
      <c r="G5" s="39" t="s">
        <v>14</v>
      </c>
      <c r="H5" s="120" t="s">
        <v>15</v>
      </c>
      <c r="I5" s="348">
        <f>F5*526</f>
        <v>1120380</v>
      </c>
      <c r="J5" s="348"/>
      <c r="K5" s="91"/>
      <c r="L5" s="91"/>
      <c r="M5" s="35"/>
    </row>
    <row r="6" spans="1:13" ht="12" customHeight="1"/>
    <row r="7" spans="1:13" s="5" customFormat="1" ht="19.5" customHeight="1">
      <c r="B7" s="347" t="s">
        <v>213</v>
      </c>
      <c r="C7" s="347"/>
      <c r="D7" s="347"/>
      <c r="E7" s="147"/>
      <c r="F7" s="147"/>
      <c r="G7" s="147"/>
      <c r="H7" s="147"/>
      <c r="I7" s="147"/>
      <c r="J7" s="3"/>
      <c r="K7" s="3"/>
      <c r="L7" s="3"/>
      <c r="M7" s="41"/>
    </row>
    <row r="8" spans="1:13" s="29" customFormat="1" ht="17.25" customHeight="1">
      <c r="B8" s="30" t="s">
        <v>8</v>
      </c>
      <c r="C8" s="30"/>
      <c r="D8" s="84"/>
      <c r="E8" s="27" t="s">
        <v>5</v>
      </c>
      <c r="F8" s="27"/>
      <c r="G8" s="27"/>
      <c r="H8" s="27"/>
      <c r="I8" s="27"/>
      <c r="J8" s="346">
        <f>B11+D11+F11+H11+I11+J11</f>
        <v>1030000</v>
      </c>
      <c r="K8" s="346"/>
      <c r="L8" s="27"/>
      <c r="M8" s="28"/>
    </row>
    <row r="9" spans="1:13" s="29" customFormat="1" ht="17.25" customHeight="1">
      <c r="B9" s="31" t="s">
        <v>9</v>
      </c>
      <c r="C9" s="31"/>
      <c r="D9" s="30"/>
      <c r="E9" s="580" t="s">
        <v>278</v>
      </c>
      <c r="F9" s="580"/>
      <c r="G9" s="580"/>
      <c r="H9" s="580"/>
      <c r="I9" s="580"/>
      <c r="J9" s="580"/>
      <c r="K9" s="580"/>
      <c r="L9" s="27"/>
      <c r="M9" s="28"/>
    </row>
    <row r="10" spans="1:13" s="36" customFormat="1" ht="17.25" customHeight="1">
      <c r="A10" s="31"/>
      <c r="B10" s="578" t="s">
        <v>275</v>
      </c>
      <c r="C10" s="579"/>
      <c r="D10" s="578" t="s">
        <v>274</v>
      </c>
      <c r="E10" s="579"/>
      <c r="F10" s="578" t="s">
        <v>276</v>
      </c>
      <c r="G10" s="579"/>
      <c r="H10" s="242" t="s">
        <v>336</v>
      </c>
      <c r="I10" s="239" t="s">
        <v>339</v>
      </c>
      <c r="J10" s="578" t="s">
        <v>391</v>
      </c>
      <c r="K10" s="579"/>
      <c r="L10" s="31"/>
      <c r="M10" s="35"/>
    </row>
    <row r="11" spans="1:13" s="48" customFormat="1" ht="17.25" customHeight="1">
      <c r="A11" s="47"/>
      <c r="B11" s="506">
        <v>300000</v>
      </c>
      <c r="C11" s="511"/>
      <c r="D11" s="506">
        <v>50000</v>
      </c>
      <c r="E11" s="511"/>
      <c r="F11" s="506">
        <v>190000</v>
      </c>
      <c r="G11" s="511"/>
      <c r="H11" s="241">
        <v>300000</v>
      </c>
      <c r="I11" s="240">
        <v>40000</v>
      </c>
      <c r="J11" s="506">
        <v>150000</v>
      </c>
      <c r="K11" s="511"/>
      <c r="L11" s="47"/>
    </row>
    <row r="12" spans="1:13" s="48" customFormat="1" ht="17.25" customHeight="1">
      <c r="A12" s="47"/>
      <c r="B12" s="584" t="s">
        <v>389</v>
      </c>
      <c r="C12" s="585"/>
      <c r="D12" s="585"/>
      <c r="E12" s="586"/>
      <c r="F12" s="582" t="s">
        <v>390</v>
      </c>
      <c r="G12" s="583"/>
      <c r="H12" s="587" t="s">
        <v>349</v>
      </c>
      <c r="I12" s="588"/>
      <c r="J12" s="582">
        <v>190000</v>
      </c>
      <c r="K12" s="583"/>
      <c r="L12" s="47"/>
    </row>
    <row r="13" spans="1:13" s="36" customFormat="1" ht="19.5" customHeight="1">
      <c r="B13" s="31"/>
      <c r="C13" s="31"/>
      <c r="D13" s="45">
        <f>J8</f>
        <v>1030000</v>
      </c>
      <c r="E13" s="39" t="s">
        <v>10</v>
      </c>
      <c r="F13" s="111">
        <v>526</v>
      </c>
      <c r="G13" s="31" t="s">
        <v>171</v>
      </c>
      <c r="H13" s="43" t="s">
        <v>11</v>
      </c>
      <c r="I13" s="47">
        <f>ROUND(J8/526,-1)</f>
        <v>1960</v>
      </c>
      <c r="J13" s="31" t="s">
        <v>181</v>
      </c>
      <c r="K13" s="34"/>
      <c r="L13" s="31"/>
      <c r="M13" s="35"/>
    </row>
    <row r="14" spans="1:13" s="36" customFormat="1" ht="19.5" customHeight="1">
      <c r="B14" s="31" t="s">
        <v>12</v>
      </c>
      <c r="C14" s="31"/>
      <c r="D14" s="349" t="s">
        <v>13</v>
      </c>
      <c r="E14" s="349"/>
      <c r="F14" s="124">
        <f>ROUND(J8/526,-1)</f>
        <v>1960</v>
      </c>
      <c r="G14" s="39" t="s">
        <v>14</v>
      </c>
      <c r="H14" s="120" t="s">
        <v>15</v>
      </c>
      <c r="I14" s="348">
        <f>F14*526</f>
        <v>1030960</v>
      </c>
      <c r="J14" s="348"/>
      <c r="K14" s="46"/>
      <c r="L14" s="31"/>
      <c r="M14" s="35"/>
    </row>
    <row r="15" spans="1:13" ht="16.5" customHeight="1"/>
    <row r="16" spans="1:13" s="5" customFormat="1" ht="18.75" customHeight="1">
      <c r="B16" s="347" t="s">
        <v>327</v>
      </c>
      <c r="C16" s="347"/>
      <c r="D16" s="347"/>
      <c r="E16" s="581"/>
      <c r="F16" s="581"/>
      <c r="G16" s="581"/>
      <c r="H16" s="581"/>
      <c r="I16" s="581"/>
      <c r="J16" s="3"/>
      <c r="K16" s="3"/>
      <c r="L16" s="3"/>
      <c r="M16" s="41"/>
    </row>
    <row r="17" spans="2:13" s="29" customFormat="1" ht="17.25" customHeight="1">
      <c r="B17" s="30" t="s">
        <v>8</v>
      </c>
      <c r="C17" s="30"/>
      <c r="D17" s="30"/>
      <c r="E17" s="27" t="s">
        <v>5</v>
      </c>
      <c r="F17" s="27"/>
      <c r="G17" s="27"/>
      <c r="H17" s="27"/>
      <c r="I17" s="27"/>
      <c r="J17" s="346"/>
      <c r="K17" s="346"/>
      <c r="L17" s="27"/>
      <c r="M17" s="28"/>
    </row>
    <row r="18" spans="2:13" s="36" customFormat="1" ht="17.25" customHeight="1">
      <c r="B18" s="31" t="s">
        <v>9</v>
      </c>
      <c r="C18" s="31"/>
      <c r="D18" s="45">
        <f>J17</f>
        <v>0</v>
      </c>
      <c r="E18" s="39" t="s">
        <v>10</v>
      </c>
      <c r="F18" s="111">
        <v>526</v>
      </c>
      <c r="G18" s="31" t="s">
        <v>171</v>
      </c>
      <c r="H18" s="43" t="s">
        <v>11</v>
      </c>
      <c r="I18" s="47">
        <f>ROUND(J17/526,-1)</f>
        <v>0</v>
      </c>
      <c r="J18" s="31" t="s">
        <v>172</v>
      </c>
      <c r="K18" s="34"/>
      <c r="L18" s="31"/>
      <c r="M18" s="35"/>
    </row>
    <row r="19" spans="2:13" s="36" customFormat="1" ht="17.25" customHeight="1">
      <c r="B19" s="31" t="s">
        <v>12</v>
      </c>
      <c r="C19" s="31"/>
      <c r="D19" s="349" t="s">
        <v>13</v>
      </c>
      <c r="E19" s="349"/>
      <c r="F19" s="124">
        <f>ROUND(J17/526,-1)</f>
        <v>0</v>
      </c>
      <c r="G19" s="39" t="s">
        <v>14</v>
      </c>
      <c r="H19" s="120" t="s">
        <v>15</v>
      </c>
      <c r="I19" s="348">
        <f>F19*526</f>
        <v>0</v>
      </c>
      <c r="J19" s="348"/>
      <c r="K19" s="503"/>
      <c r="L19" s="503"/>
      <c r="M19" s="35"/>
    </row>
    <row r="20" spans="2:13" s="36" customFormat="1" ht="16.5" customHeight="1">
      <c r="B20" s="31"/>
      <c r="C20" s="31"/>
      <c r="D20" s="235"/>
      <c r="E20" s="235"/>
      <c r="F20" s="124"/>
      <c r="G20" s="39"/>
      <c r="H20" s="120"/>
      <c r="I20" s="236"/>
      <c r="J20" s="236"/>
      <c r="K20" s="237"/>
      <c r="L20" s="237"/>
      <c r="M20" s="35"/>
    </row>
    <row r="21" spans="2:13" s="5" customFormat="1" ht="17.25" customHeight="1">
      <c r="B21" s="347" t="s">
        <v>360</v>
      </c>
      <c r="C21" s="347"/>
      <c r="D21" s="347"/>
      <c r="E21" s="3"/>
      <c r="F21" s="3"/>
      <c r="G21" s="3"/>
      <c r="H21" s="3"/>
      <c r="I21" s="3"/>
      <c r="J21" s="3"/>
      <c r="K21" s="3"/>
      <c r="L21" s="3"/>
      <c r="M21" s="41"/>
    </row>
    <row r="22" spans="2:13" s="29" customFormat="1" ht="17.25" customHeight="1">
      <c r="B22" s="30" t="s">
        <v>8</v>
      </c>
      <c r="C22" s="30"/>
      <c r="D22" s="30"/>
      <c r="E22" s="27" t="s">
        <v>5</v>
      </c>
      <c r="F22" s="27"/>
      <c r="G22" s="27"/>
      <c r="H22" s="27"/>
      <c r="I22" s="27"/>
      <c r="J22" s="346">
        <v>1020420</v>
      </c>
      <c r="K22" s="346"/>
      <c r="L22" s="27"/>
      <c r="M22" s="28"/>
    </row>
    <row r="23" spans="2:13" s="36" customFormat="1" ht="17.25" customHeight="1">
      <c r="B23" s="31" t="s">
        <v>9</v>
      </c>
      <c r="C23" s="31"/>
      <c r="D23" s="45">
        <f>J22</f>
        <v>1020420</v>
      </c>
      <c r="E23" s="39" t="s">
        <v>10</v>
      </c>
      <c r="F23" s="111">
        <v>526</v>
      </c>
      <c r="G23" s="31" t="s">
        <v>171</v>
      </c>
      <c r="H23" s="43" t="s">
        <v>11</v>
      </c>
      <c r="I23" s="112">
        <f>ROUND(J22/526,-1)</f>
        <v>1940</v>
      </c>
      <c r="J23" s="31" t="s">
        <v>181</v>
      </c>
      <c r="K23" s="34"/>
      <c r="L23" s="31"/>
      <c r="M23" s="35"/>
    </row>
    <row r="24" spans="2:13" s="36" customFormat="1" ht="17.25" customHeight="1">
      <c r="B24" s="31" t="s">
        <v>12</v>
      </c>
      <c r="C24" s="31"/>
      <c r="D24" s="349" t="s">
        <v>13</v>
      </c>
      <c r="E24" s="349"/>
      <c r="F24" s="124">
        <f>ROUND(J22/526,-1)</f>
        <v>1940</v>
      </c>
      <c r="G24" s="39" t="s">
        <v>14</v>
      </c>
      <c r="H24" s="120" t="s">
        <v>15</v>
      </c>
      <c r="I24" s="348">
        <f>F24*526</f>
        <v>1020440</v>
      </c>
      <c r="J24" s="348"/>
      <c r="K24" s="503" t="s">
        <v>366</v>
      </c>
      <c r="L24" s="503"/>
      <c r="M24" s="35"/>
    </row>
    <row r="25" spans="2:13" ht="14.25" customHeight="1"/>
    <row r="26" spans="2:13" s="5" customFormat="1" ht="17.25" customHeight="1">
      <c r="B26" s="347" t="s">
        <v>214</v>
      </c>
      <c r="C26" s="347"/>
      <c r="D26" s="347"/>
      <c r="E26" s="3"/>
      <c r="F26" s="3"/>
      <c r="G26" s="3"/>
      <c r="H26" s="3"/>
      <c r="I26" s="3"/>
      <c r="J26" s="3"/>
      <c r="K26" s="3"/>
      <c r="L26" s="3"/>
      <c r="M26" s="41"/>
    </row>
    <row r="27" spans="2:13" s="29" customFormat="1" ht="17.25" customHeight="1">
      <c r="B27" s="30" t="s">
        <v>8</v>
      </c>
      <c r="C27" s="30"/>
      <c r="D27" s="30"/>
      <c r="E27" s="27" t="s">
        <v>5</v>
      </c>
      <c r="F27" s="27"/>
      <c r="G27" s="27"/>
      <c r="H27" s="27"/>
      <c r="I27" s="27"/>
      <c r="J27" s="346">
        <v>17884000</v>
      </c>
      <c r="K27" s="346"/>
      <c r="L27" s="27"/>
      <c r="M27" s="28"/>
    </row>
    <row r="28" spans="2:13" s="36" customFormat="1" ht="17.25" customHeight="1">
      <c r="B28" s="31" t="s">
        <v>9</v>
      </c>
      <c r="C28" s="31"/>
      <c r="D28" s="114">
        <f>J27</f>
        <v>17884000</v>
      </c>
      <c r="E28" s="39" t="s">
        <v>10</v>
      </c>
      <c r="F28" s="111">
        <v>526</v>
      </c>
      <c r="G28" s="31" t="s">
        <v>171</v>
      </c>
      <c r="H28" s="43" t="s">
        <v>11</v>
      </c>
      <c r="I28" s="47">
        <f>ROUND(J27/526,-1)</f>
        <v>34000</v>
      </c>
      <c r="J28" s="31" t="s">
        <v>172</v>
      </c>
      <c r="K28" s="34"/>
      <c r="L28" s="31"/>
      <c r="M28" s="35"/>
    </row>
    <row r="29" spans="2:13" s="36" customFormat="1" ht="17.25" customHeight="1">
      <c r="B29" s="31" t="s">
        <v>12</v>
      </c>
      <c r="C29" s="31"/>
      <c r="D29" s="76" t="s">
        <v>13</v>
      </c>
      <c r="E29" s="76"/>
      <c r="F29" s="124">
        <f>ROUND(J27/526,-1)</f>
        <v>34000</v>
      </c>
      <c r="G29" s="39" t="s">
        <v>14</v>
      </c>
      <c r="H29" s="120" t="s">
        <v>15</v>
      </c>
      <c r="I29" s="77">
        <f>F29*526</f>
        <v>17884000</v>
      </c>
      <c r="J29" s="77"/>
      <c r="K29" s="91"/>
      <c r="L29" s="91"/>
      <c r="M29" s="35"/>
    </row>
    <row r="30" spans="2:13" ht="15" customHeight="1"/>
    <row r="31" spans="2:13" s="31" customFormat="1" ht="18.75" customHeight="1">
      <c r="B31" s="347" t="s">
        <v>229</v>
      </c>
      <c r="C31" s="347"/>
      <c r="D31" s="347"/>
    </row>
    <row r="32" spans="2:13" s="29" customFormat="1" ht="18.75" customHeight="1">
      <c r="B32" s="30" t="s">
        <v>8</v>
      </c>
      <c r="C32" s="30"/>
      <c r="D32" s="30"/>
      <c r="E32" s="27" t="s">
        <v>5</v>
      </c>
      <c r="F32" s="27"/>
      <c r="G32" s="27"/>
      <c r="H32" s="27"/>
      <c r="I32" s="27"/>
      <c r="J32" s="346">
        <v>1974000</v>
      </c>
      <c r="K32" s="346"/>
      <c r="L32" s="27"/>
      <c r="M32" s="28"/>
    </row>
    <row r="33" spans="1:14" s="36" customFormat="1" ht="18.75" customHeight="1">
      <c r="A33" s="31"/>
      <c r="B33" s="31" t="s">
        <v>95</v>
      </c>
      <c r="C33" s="31"/>
      <c r="D33" s="49" t="s">
        <v>342</v>
      </c>
      <c r="E33" s="49"/>
      <c r="H33" s="49"/>
      <c r="I33" s="49"/>
      <c r="J33" s="49"/>
      <c r="K33" s="49"/>
      <c r="L33" s="31"/>
      <c r="M33" s="35"/>
    </row>
    <row r="34" spans="1:14" s="36" customFormat="1" ht="15.75" customHeight="1">
      <c r="A34" s="31"/>
      <c r="B34" s="31"/>
      <c r="C34" s="31"/>
      <c r="D34" s="49"/>
      <c r="E34" s="49"/>
      <c r="H34" s="49"/>
      <c r="I34" s="49"/>
      <c r="J34" s="49"/>
      <c r="K34" s="49"/>
      <c r="L34" s="31"/>
      <c r="M34" s="35"/>
    </row>
    <row r="35" spans="1:14" s="5" customFormat="1" ht="17.25" customHeight="1">
      <c r="B35" s="347" t="s">
        <v>279</v>
      </c>
      <c r="C35" s="347"/>
      <c r="D35" s="347"/>
      <c r="E35" s="147"/>
      <c r="F35" s="147"/>
      <c r="G35" s="147"/>
      <c r="H35" s="147"/>
      <c r="I35" s="147"/>
      <c r="J35" s="3"/>
      <c r="K35" s="3"/>
      <c r="L35" s="3"/>
      <c r="M35" s="41"/>
    </row>
    <row r="36" spans="1:14" s="29" customFormat="1" ht="17.25" customHeight="1">
      <c r="B36" s="30" t="s">
        <v>280</v>
      </c>
      <c r="C36" s="30"/>
      <c r="D36" s="84"/>
      <c r="E36" s="27" t="s">
        <v>281</v>
      </c>
      <c r="F36" s="27"/>
      <c r="G36" s="27"/>
      <c r="H36" s="27"/>
      <c r="I36" s="27"/>
      <c r="J36" s="346">
        <v>-944660</v>
      </c>
      <c r="K36" s="346"/>
      <c r="L36" s="27"/>
      <c r="M36" s="28"/>
    </row>
    <row r="37" spans="1:14" s="29" customFormat="1" ht="16.5" customHeight="1">
      <c r="B37" s="31" t="s">
        <v>282</v>
      </c>
      <c r="C37" s="31"/>
      <c r="D37" s="30"/>
      <c r="E37" s="27"/>
      <c r="F37" s="225"/>
      <c r="G37" s="225"/>
      <c r="H37" s="225"/>
      <c r="I37" s="225"/>
      <c r="J37" s="225"/>
      <c r="K37" s="222"/>
      <c r="L37" s="27"/>
      <c r="M37" s="28"/>
    </row>
    <row r="38" spans="1:14" s="31" customFormat="1" ht="17.25" customHeight="1">
      <c r="B38" s="3"/>
      <c r="C38" s="589" t="s">
        <v>292</v>
      </c>
      <c r="D38" s="590"/>
      <c r="E38" s="590"/>
      <c r="F38" s="590"/>
      <c r="G38" s="591"/>
      <c r="H38" s="589" t="s">
        <v>117</v>
      </c>
      <c r="I38" s="591"/>
      <c r="J38" s="226"/>
    </row>
    <row r="39" spans="1:14" s="31" customFormat="1" ht="17.25" customHeight="1">
      <c r="C39" s="592" t="s">
        <v>367</v>
      </c>
      <c r="D39" s="593"/>
      <c r="E39" s="593"/>
      <c r="F39" s="593"/>
      <c r="G39" s="594"/>
      <c r="H39" s="595">
        <f>J36</f>
        <v>-944660</v>
      </c>
      <c r="I39" s="596"/>
      <c r="J39" s="226"/>
    </row>
    <row r="40" spans="1:14" s="31" customFormat="1" ht="17.25" customHeight="1">
      <c r="C40" s="597" t="s">
        <v>283</v>
      </c>
      <c r="D40" s="598"/>
      <c r="E40" s="598"/>
      <c r="F40" s="598"/>
      <c r="G40" s="599"/>
      <c r="H40" s="600">
        <f>SUM(H39:H39)</f>
        <v>-944660</v>
      </c>
      <c r="I40" s="601"/>
      <c r="J40" s="226"/>
      <c r="K40" s="227"/>
      <c r="N40" s="31" t="s">
        <v>326</v>
      </c>
    </row>
    <row r="41" spans="1:14" s="36" customFormat="1" ht="19.5" customHeight="1">
      <c r="B41" s="31"/>
      <c r="C41" s="602">
        <f>J36</f>
        <v>-944660</v>
      </c>
      <c r="D41" s="602"/>
      <c r="E41" s="39" t="s">
        <v>284</v>
      </c>
      <c r="F41" s="111">
        <v>526</v>
      </c>
      <c r="G41" s="31" t="s">
        <v>285</v>
      </c>
      <c r="H41" s="43" t="s">
        <v>286</v>
      </c>
      <c r="I41" s="47">
        <f>ROUND(J36/526,-1)</f>
        <v>-1800</v>
      </c>
      <c r="J41" s="31" t="s">
        <v>287</v>
      </c>
      <c r="K41" s="34"/>
      <c r="L41" s="31"/>
      <c r="M41" s="35"/>
    </row>
    <row r="42" spans="1:14" s="36" customFormat="1" ht="19.5" customHeight="1">
      <c r="B42" s="31" t="s">
        <v>288</v>
      </c>
      <c r="C42" s="31"/>
      <c r="D42" s="349" t="s">
        <v>289</v>
      </c>
      <c r="E42" s="349"/>
      <c r="F42" s="124">
        <f>ROUND(J36/526,-1)</f>
        <v>-1800</v>
      </c>
      <c r="G42" s="39" t="s">
        <v>290</v>
      </c>
      <c r="H42" s="120" t="s">
        <v>291</v>
      </c>
      <c r="I42" s="348">
        <f>F42*526</f>
        <v>-946800</v>
      </c>
      <c r="J42" s="348"/>
      <c r="K42" s="46"/>
      <c r="L42" s="31"/>
      <c r="M42" s="35"/>
    </row>
    <row r="43" spans="1:14" s="36" customFormat="1" ht="15" customHeight="1">
      <c r="B43" s="31"/>
      <c r="C43" s="31"/>
      <c r="D43" s="223"/>
      <c r="E43" s="223"/>
      <c r="F43" s="145"/>
      <c r="G43" s="39"/>
      <c r="H43" s="120"/>
      <c r="I43" s="224"/>
      <c r="J43" s="224"/>
      <c r="K43" s="46"/>
      <c r="L43" s="31"/>
      <c r="M43" s="35"/>
    </row>
    <row r="44" spans="1:14" ht="18" customHeight="1">
      <c r="F44" s="132">
        <v>4</v>
      </c>
    </row>
  </sheetData>
  <mergeCells count="48">
    <mergeCell ref="B35:D35"/>
    <mergeCell ref="J36:K36"/>
    <mergeCell ref="J32:K32"/>
    <mergeCell ref="B31:D31"/>
    <mergeCell ref="B21:D21"/>
    <mergeCell ref="J27:K27"/>
    <mergeCell ref="J22:K22"/>
    <mergeCell ref="D24:E24"/>
    <mergeCell ref="I24:J24"/>
    <mergeCell ref="K24:L24"/>
    <mergeCell ref="B26:D26"/>
    <mergeCell ref="D42:E42"/>
    <mergeCell ref="I42:J42"/>
    <mergeCell ref="C38:G38"/>
    <mergeCell ref="C39:G39"/>
    <mergeCell ref="H38:I38"/>
    <mergeCell ref="H39:I39"/>
    <mergeCell ref="C40:G40"/>
    <mergeCell ref="H40:I40"/>
    <mergeCell ref="C41:D41"/>
    <mergeCell ref="J17:K17"/>
    <mergeCell ref="D19:E19"/>
    <mergeCell ref="I19:J19"/>
    <mergeCell ref="K19:L19"/>
    <mergeCell ref="D11:E11"/>
    <mergeCell ref="F11:G11"/>
    <mergeCell ref="J11:K11"/>
    <mergeCell ref="B16:D16"/>
    <mergeCell ref="E16:I16"/>
    <mergeCell ref="D14:E14"/>
    <mergeCell ref="I14:J14"/>
    <mergeCell ref="F12:G12"/>
    <mergeCell ref="B12:E12"/>
    <mergeCell ref="H12:I12"/>
    <mergeCell ref="J12:K12"/>
    <mergeCell ref="B11:C11"/>
    <mergeCell ref="B1:D1"/>
    <mergeCell ref="D10:E10"/>
    <mergeCell ref="J3:K3"/>
    <mergeCell ref="D5:E5"/>
    <mergeCell ref="I5:J5"/>
    <mergeCell ref="B2:K2"/>
    <mergeCell ref="J8:K8"/>
    <mergeCell ref="B7:D7"/>
    <mergeCell ref="E9:K9"/>
    <mergeCell ref="B10:C10"/>
    <mergeCell ref="J10:K10"/>
    <mergeCell ref="F10:G10"/>
  </mergeCells>
  <phoneticPr fontId="3" type="noConversion"/>
  <pageMargins left="0.35433070866141736" right="0" top="0.86614173228346458" bottom="0" header="0.31496062992125984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N2615"/>
  <sheetViews>
    <sheetView tabSelected="1" zoomScale="118" zoomScaleNormal="118" workbookViewId="0">
      <selection activeCell="H53" sqref="H53"/>
    </sheetView>
  </sheetViews>
  <sheetFormatPr defaultRowHeight="13.5"/>
  <cols>
    <col min="1" max="2" width="4.5546875" customWidth="1"/>
    <col min="3" max="3" width="3.5546875" customWidth="1"/>
    <col min="4" max="9" width="7.44140625" customWidth="1"/>
    <col min="10" max="10" width="20.33203125" customWidth="1"/>
    <col min="11" max="11" width="8.77734375" customWidth="1"/>
  </cols>
  <sheetData>
    <row r="1" spans="1:13" s="31" customFormat="1" ht="27" customHeight="1">
      <c r="A1" s="695" t="s">
        <v>56</v>
      </c>
      <c r="B1" s="695"/>
      <c r="C1" s="695"/>
      <c r="D1" s="695"/>
      <c r="E1" s="695"/>
      <c r="F1" s="695"/>
      <c r="G1" s="695"/>
      <c r="H1" s="695"/>
      <c r="I1" s="89"/>
      <c r="J1" s="622" t="s">
        <v>392</v>
      </c>
      <c r="K1" s="622"/>
      <c r="L1" s="27"/>
      <c r="M1" s="27"/>
    </row>
    <row r="2" spans="1:13" s="51" customFormat="1" ht="17.25" customHeight="1">
      <c r="A2" s="487" t="s">
        <v>190</v>
      </c>
      <c r="B2" s="487"/>
      <c r="C2" s="487"/>
      <c r="D2" s="487" t="s">
        <v>192</v>
      </c>
      <c r="E2" s="487"/>
      <c r="F2" s="487" t="s">
        <v>191</v>
      </c>
      <c r="G2" s="487"/>
      <c r="H2" s="487" t="s">
        <v>193</v>
      </c>
      <c r="I2" s="487"/>
      <c r="J2" s="487" t="s">
        <v>195</v>
      </c>
      <c r="K2" s="487"/>
      <c r="M2" s="52"/>
    </row>
    <row r="3" spans="1:13" s="185" customFormat="1" ht="17.25" customHeight="1">
      <c r="A3" s="688" t="s">
        <v>324</v>
      </c>
      <c r="B3" s="688"/>
      <c r="C3" s="688"/>
      <c r="D3" s="616">
        <v>12122420</v>
      </c>
      <c r="E3" s="617"/>
      <c r="F3" s="616">
        <v>0</v>
      </c>
      <c r="G3" s="617"/>
      <c r="H3" s="616">
        <f>D3+F3</f>
        <v>12122420</v>
      </c>
      <c r="I3" s="617"/>
      <c r="J3" s="679" t="s">
        <v>323</v>
      </c>
      <c r="K3" s="680"/>
    </row>
    <row r="4" spans="1:13" s="51" customFormat="1" ht="17.25" customHeight="1">
      <c r="A4" s="547" t="s">
        <v>212</v>
      </c>
      <c r="B4" s="547"/>
      <c r="C4" s="547"/>
      <c r="D4" s="618">
        <v>1578000</v>
      </c>
      <c r="E4" s="619"/>
      <c r="F4" s="616">
        <v>394500</v>
      </c>
      <c r="G4" s="617"/>
      <c r="H4" s="618">
        <f>D4+F4</f>
        <v>1972500</v>
      </c>
      <c r="I4" s="619"/>
      <c r="J4" s="615" t="s">
        <v>216</v>
      </c>
      <c r="K4" s="615"/>
      <c r="L4" s="54"/>
    </row>
    <row r="5" spans="1:13" s="51" customFormat="1" ht="17.25" customHeight="1">
      <c r="A5" s="547" t="s">
        <v>207</v>
      </c>
      <c r="B5" s="547"/>
      <c r="C5" s="547"/>
      <c r="D5" s="618">
        <v>904720</v>
      </c>
      <c r="E5" s="619"/>
      <c r="F5" s="616">
        <v>226180</v>
      </c>
      <c r="G5" s="617"/>
      <c r="H5" s="618">
        <f>D5+F5</f>
        <v>1130900</v>
      </c>
      <c r="I5" s="619"/>
      <c r="J5" s="615" t="s">
        <v>265</v>
      </c>
      <c r="K5" s="615"/>
      <c r="L5" s="54"/>
    </row>
    <row r="6" spans="1:13" s="51" customFormat="1" ht="17.25" customHeight="1">
      <c r="A6" s="683" t="s">
        <v>206</v>
      </c>
      <c r="B6" s="683"/>
      <c r="C6" s="683"/>
      <c r="D6" s="616">
        <v>540000</v>
      </c>
      <c r="E6" s="617"/>
      <c r="F6" s="616">
        <v>150000</v>
      </c>
      <c r="G6" s="617"/>
      <c r="H6" s="618">
        <f>D6+F6</f>
        <v>690000</v>
      </c>
      <c r="I6" s="619"/>
      <c r="J6" s="620" t="s">
        <v>393</v>
      </c>
      <c r="K6" s="621"/>
      <c r="L6" s="53"/>
    </row>
    <row r="7" spans="1:13" s="51" customFormat="1" ht="17.25" customHeight="1">
      <c r="A7" s="687" t="s">
        <v>205</v>
      </c>
      <c r="B7" s="687"/>
      <c r="C7" s="687"/>
      <c r="D7" s="618">
        <v>380000</v>
      </c>
      <c r="E7" s="619"/>
      <c r="F7" s="616">
        <v>200000</v>
      </c>
      <c r="G7" s="617"/>
      <c r="H7" s="618">
        <f>D7+F7</f>
        <v>580000</v>
      </c>
      <c r="I7" s="619"/>
      <c r="J7" s="615" t="s">
        <v>356</v>
      </c>
      <c r="K7" s="615"/>
      <c r="L7" s="54"/>
    </row>
    <row r="8" spans="1:13" s="51" customFormat="1" ht="17.25" customHeight="1">
      <c r="A8" s="547" t="s">
        <v>230</v>
      </c>
      <c r="B8" s="547"/>
      <c r="C8" s="547"/>
      <c r="D8" s="618">
        <v>8352330</v>
      </c>
      <c r="E8" s="619"/>
      <c r="F8" s="616">
        <v>2016000</v>
      </c>
      <c r="G8" s="617"/>
      <c r="H8" s="618">
        <f t="shared" ref="H8:H10" si="0">D8+F8</f>
        <v>10368330</v>
      </c>
      <c r="I8" s="619"/>
      <c r="J8" s="615" t="s">
        <v>394</v>
      </c>
      <c r="K8" s="615"/>
      <c r="L8" s="54"/>
    </row>
    <row r="9" spans="1:13" s="51" customFormat="1" ht="17.25" customHeight="1">
      <c r="A9" s="547" t="s">
        <v>238</v>
      </c>
      <c r="B9" s="547"/>
      <c r="C9" s="547"/>
      <c r="D9" s="618">
        <v>20801</v>
      </c>
      <c r="E9" s="619"/>
      <c r="F9" s="616">
        <v>0</v>
      </c>
      <c r="G9" s="617"/>
      <c r="H9" s="618">
        <f t="shared" si="0"/>
        <v>20801</v>
      </c>
      <c r="I9" s="619"/>
      <c r="J9" s="615" t="s">
        <v>228</v>
      </c>
      <c r="K9" s="615"/>
      <c r="L9" s="54"/>
    </row>
    <row r="10" spans="1:13" s="51" customFormat="1" ht="17.25" customHeight="1">
      <c r="A10" s="687" t="s">
        <v>266</v>
      </c>
      <c r="B10" s="687"/>
      <c r="C10" s="687"/>
      <c r="D10" s="618">
        <v>116080</v>
      </c>
      <c r="E10" s="619"/>
      <c r="F10" s="616">
        <v>18330</v>
      </c>
      <c r="G10" s="617"/>
      <c r="H10" s="618">
        <f t="shared" si="0"/>
        <v>134410</v>
      </c>
      <c r="I10" s="619"/>
      <c r="J10" s="620" t="s">
        <v>343</v>
      </c>
      <c r="K10" s="621"/>
      <c r="L10" s="54"/>
    </row>
    <row r="11" spans="1:13" s="51" customFormat="1" ht="17.25" customHeight="1">
      <c r="A11" s="683" t="s">
        <v>204</v>
      </c>
      <c r="B11" s="683"/>
      <c r="C11" s="683"/>
      <c r="D11" s="616">
        <v>24014</v>
      </c>
      <c r="E11" s="617"/>
      <c r="F11" s="616"/>
      <c r="G11" s="617"/>
      <c r="H11" s="618">
        <f t="shared" ref="H11:H12" si="1">D11+F11</f>
        <v>24014</v>
      </c>
      <c r="I11" s="619"/>
      <c r="J11" s="681" t="s">
        <v>268</v>
      </c>
      <c r="K11" s="682"/>
      <c r="L11" s="53"/>
    </row>
    <row r="12" spans="1:13" s="51" customFormat="1" ht="17.25" customHeight="1">
      <c r="A12" s="674" t="s">
        <v>267</v>
      </c>
      <c r="B12" s="675"/>
      <c r="C12" s="676"/>
      <c r="D12" s="677"/>
      <c r="E12" s="678"/>
      <c r="F12" s="677"/>
      <c r="G12" s="678"/>
      <c r="H12" s="618">
        <f t="shared" si="1"/>
        <v>0</v>
      </c>
      <c r="I12" s="619"/>
      <c r="J12" s="631"/>
      <c r="K12" s="632"/>
    </row>
    <row r="13" spans="1:13" s="51" customFormat="1" ht="17.25" customHeight="1">
      <c r="A13" s="693" t="s">
        <v>7</v>
      </c>
      <c r="B13" s="693"/>
      <c r="C13" s="693"/>
      <c r="D13" s="624">
        <f>SUM(D3:D12)</f>
        <v>24038365</v>
      </c>
      <c r="E13" s="624"/>
      <c r="F13" s="624">
        <f>SUM(F3:F12)</f>
        <v>3005010</v>
      </c>
      <c r="G13" s="624"/>
      <c r="H13" s="638">
        <f>SUM(H3:H12)</f>
        <v>27043375</v>
      </c>
      <c r="I13" s="640"/>
      <c r="J13" s="701"/>
      <c r="K13" s="701"/>
      <c r="L13" s="55"/>
      <c r="M13" s="56"/>
    </row>
    <row r="14" spans="1:13" s="51" customFormat="1" ht="16.5" customHeight="1">
      <c r="A14" s="55"/>
      <c r="B14" s="55"/>
      <c r="C14" s="55"/>
      <c r="D14" s="68"/>
      <c r="E14" s="68"/>
      <c r="F14" s="68"/>
      <c r="G14" s="68"/>
      <c r="H14" s="68"/>
      <c r="I14" s="68"/>
      <c r="J14" s="69"/>
      <c r="K14" s="69"/>
      <c r="L14" s="55"/>
      <c r="M14" s="56"/>
    </row>
    <row r="15" spans="1:13" s="50" customFormat="1" ht="22.5" customHeight="1">
      <c r="A15" s="695" t="s">
        <v>52</v>
      </c>
      <c r="B15" s="695"/>
      <c r="C15" s="695"/>
      <c r="D15" s="695"/>
      <c r="E15" s="695"/>
      <c r="F15" s="695"/>
      <c r="G15" s="695"/>
      <c r="H15" s="695"/>
      <c r="I15" s="137"/>
      <c r="J15" s="622" t="str">
        <f>+J1</f>
        <v>(2026. 1. 1~2026. 5. 31)</v>
      </c>
      <c r="K15" s="622"/>
      <c r="L15" s="56"/>
    </row>
    <row r="16" spans="1:13" s="51" customFormat="1" ht="17.25" customHeight="1">
      <c r="A16" s="441" t="s">
        <v>190</v>
      </c>
      <c r="B16" s="416"/>
      <c r="C16" s="417"/>
      <c r="D16" s="487" t="s">
        <v>192</v>
      </c>
      <c r="E16" s="487"/>
      <c r="F16" s="441" t="s">
        <v>191</v>
      </c>
      <c r="G16" s="417"/>
      <c r="H16" s="441" t="s">
        <v>193</v>
      </c>
      <c r="I16" s="417"/>
      <c r="J16" s="441" t="s">
        <v>194</v>
      </c>
      <c r="K16" s="417"/>
    </row>
    <row r="17" spans="1:14" s="51" customFormat="1" ht="17.25" customHeight="1">
      <c r="A17" s="688" t="s">
        <v>209</v>
      </c>
      <c r="B17" s="688"/>
      <c r="C17" s="688"/>
      <c r="D17" s="618">
        <v>10255600</v>
      </c>
      <c r="E17" s="619"/>
      <c r="F17" s="618">
        <v>0</v>
      </c>
      <c r="G17" s="619"/>
      <c r="H17" s="625">
        <f t="shared" ref="H17" si="2">D17+F17</f>
        <v>10255600</v>
      </c>
      <c r="I17" s="626"/>
      <c r="J17" s="679" t="s">
        <v>269</v>
      </c>
      <c r="K17" s="680"/>
    </row>
    <row r="18" spans="1:14" s="51" customFormat="1" ht="17.25" customHeight="1">
      <c r="A18" s="547" t="s">
        <v>262</v>
      </c>
      <c r="B18" s="547"/>
      <c r="C18" s="547"/>
      <c r="D18" s="618">
        <v>895000</v>
      </c>
      <c r="E18" s="619"/>
      <c r="F18" s="618">
        <v>200000</v>
      </c>
      <c r="G18" s="619"/>
      <c r="H18" s="625">
        <f t="shared" ref="H18:H23" si="3">D18+F18</f>
        <v>1095000</v>
      </c>
      <c r="I18" s="626"/>
      <c r="J18" s="188" t="s">
        <v>359</v>
      </c>
      <c r="K18" s="189"/>
    </row>
    <row r="19" spans="1:14" s="51" customFormat="1" ht="17.25" customHeight="1">
      <c r="A19" s="671" t="s">
        <v>263</v>
      </c>
      <c r="B19" s="672"/>
      <c r="C19" s="673"/>
      <c r="D19" s="618">
        <v>904720</v>
      </c>
      <c r="E19" s="619"/>
      <c r="F19" s="618">
        <v>226180</v>
      </c>
      <c r="G19" s="619"/>
      <c r="H19" s="625">
        <f t="shared" si="3"/>
        <v>1130900</v>
      </c>
      <c r="I19" s="626"/>
      <c r="J19" s="188" t="s">
        <v>264</v>
      </c>
      <c r="K19" s="189"/>
    </row>
    <row r="20" spans="1:14" s="51" customFormat="1" ht="17.25" customHeight="1">
      <c r="A20" s="671" t="s">
        <v>208</v>
      </c>
      <c r="B20" s="672"/>
      <c r="C20" s="673"/>
      <c r="D20" s="618">
        <v>600000</v>
      </c>
      <c r="E20" s="619"/>
      <c r="F20" s="618">
        <v>150000</v>
      </c>
      <c r="G20" s="619"/>
      <c r="H20" s="625">
        <f t="shared" si="3"/>
        <v>750000</v>
      </c>
      <c r="I20" s="626"/>
      <c r="J20" s="200" t="s">
        <v>236</v>
      </c>
      <c r="K20" s="201"/>
    </row>
    <row r="21" spans="1:14" s="51" customFormat="1" ht="17.25" customHeight="1">
      <c r="A21" s="684" t="s">
        <v>319</v>
      </c>
      <c r="B21" s="685"/>
      <c r="C21" s="686"/>
      <c r="D21" s="618">
        <v>1300000</v>
      </c>
      <c r="E21" s="619"/>
      <c r="F21" s="618">
        <v>244600</v>
      </c>
      <c r="G21" s="619"/>
      <c r="H21" s="625">
        <f t="shared" si="3"/>
        <v>1544600</v>
      </c>
      <c r="I21" s="626"/>
      <c r="J21" s="629" t="s">
        <v>398</v>
      </c>
      <c r="K21" s="630"/>
    </row>
    <row r="22" spans="1:14" s="185" customFormat="1" ht="17.25" customHeight="1">
      <c r="A22" s="684" t="s">
        <v>320</v>
      </c>
      <c r="B22" s="685"/>
      <c r="C22" s="686"/>
      <c r="D22" s="618">
        <v>337050</v>
      </c>
      <c r="E22" s="619"/>
      <c r="F22" s="618">
        <v>52100</v>
      </c>
      <c r="G22" s="619"/>
      <c r="H22" s="625">
        <f t="shared" si="3"/>
        <v>389150</v>
      </c>
      <c r="I22" s="626"/>
      <c r="J22" s="679" t="s">
        <v>395</v>
      </c>
      <c r="K22" s="680"/>
    </row>
    <row r="23" spans="1:14" s="185" customFormat="1" ht="17.25" customHeight="1">
      <c r="A23" s="671" t="s">
        <v>321</v>
      </c>
      <c r="B23" s="672"/>
      <c r="C23" s="673"/>
      <c r="D23" s="618">
        <v>800000</v>
      </c>
      <c r="E23" s="619"/>
      <c r="F23" s="618">
        <v>1645200</v>
      </c>
      <c r="G23" s="619"/>
      <c r="H23" s="625">
        <f t="shared" si="3"/>
        <v>2445200</v>
      </c>
      <c r="I23" s="626"/>
      <c r="J23" s="258" t="s">
        <v>396</v>
      </c>
      <c r="K23" s="171"/>
    </row>
    <row r="24" spans="1:14" s="51" customFormat="1" ht="17.25" customHeight="1">
      <c r="A24" s="687" t="s">
        <v>300</v>
      </c>
      <c r="B24" s="687"/>
      <c r="C24" s="687"/>
      <c r="D24" s="618"/>
      <c r="E24" s="619"/>
      <c r="F24" s="618">
        <v>3009</v>
      </c>
      <c r="G24" s="619"/>
      <c r="H24" s="625">
        <f t="shared" ref="H24" si="4">D24+F24</f>
        <v>3009</v>
      </c>
      <c r="I24" s="626"/>
      <c r="J24" s="702" t="s">
        <v>228</v>
      </c>
      <c r="K24" s="703"/>
    </row>
    <row r="25" spans="1:14" s="51" customFormat="1" ht="17.25" customHeight="1">
      <c r="A25" s="696" t="s">
        <v>322</v>
      </c>
      <c r="B25" s="696"/>
      <c r="C25" s="696"/>
      <c r="D25" s="499">
        <v>554000</v>
      </c>
      <c r="E25" s="501"/>
      <c r="F25" s="499">
        <v>0</v>
      </c>
      <c r="G25" s="501"/>
      <c r="H25" s="697">
        <f t="shared" ref="H25" si="5">D25+F25</f>
        <v>554000</v>
      </c>
      <c r="I25" s="698"/>
      <c r="J25" s="699" t="s">
        <v>329</v>
      </c>
      <c r="K25" s="700"/>
    </row>
    <row r="26" spans="1:14" s="51" customFormat="1" ht="17.25" customHeight="1">
      <c r="A26" s="693" t="s">
        <v>7</v>
      </c>
      <c r="B26" s="693"/>
      <c r="C26" s="693"/>
      <c r="D26" s="624">
        <f>SUM(D17:D25)</f>
        <v>15646370</v>
      </c>
      <c r="E26" s="624"/>
      <c r="F26" s="624">
        <f>SUM(F17:F25)</f>
        <v>2521089</v>
      </c>
      <c r="G26" s="624"/>
      <c r="H26" s="627">
        <f>SUM(H17:H25)</f>
        <v>18167459</v>
      </c>
      <c r="I26" s="628"/>
      <c r="J26" s="690"/>
      <c r="K26" s="691"/>
      <c r="L26" s="55"/>
    </row>
    <row r="27" spans="1:14" s="51" customFormat="1" ht="15.75" customHeight="1">
      <c r="A27" s="55"/>
      <c r="B27" s="55"/>
      <c r="C27" s="55"/>
      <c r="D27" s="68"/>
      <c r="E27" s="68"/>
      <c r="F27" s="68"/>
      <c r="G27" s="68"/>
      <c r="H27" s="68"/>
      <c r="I27" s="68"/>
      <c r="J27" s="53"/>
      <c r="K27" s="53"/>
      <c r="L27" s="55"/>
    </row>
    <row r="28" spans="1:14" s="50" customFormat="1" ht="23.25" customHeight="1">
      <c r="A28" s="623" t="s">
        <v>314</v>
      </c>
      <c r="B28" s="623"/>
      <c r="C28" s="623"/>
      <c r="D28" s="623"/>
      <c r="E28" s="623"/>
      <c r="F28" s="623"/>
      <c r="G28" s="623"/>
      <c r="H28" s="623"/>
      <c r="I28" s="137"/>
      <c r="J28" s="622" t="s">
        <v>397</v>
      </c>
      <c r="K28" s="622"/>
      <c r="L28" s="56"/>
      <c r="M28" s="56"/>
    </row>
    <row r="29" spans="1:14" s="51" customFormat="1" ht="16.5" customHeight="1">
      <c r="A29" s="487" t="s">
        <v>185</v>
      </c>
      <c r="B29" s="487"/>
      <c r="C29" s="487"/>
      <c r="D29" s="487" t="s">
        <v>186</v>
      </c>
      <c r="E29" s="487"/>
      <c r="F29" s="441" t="s">
        <v>187</v>
      </c>
      <c r="G29" s="416"/>
      <c r="H29" s="417"/>
      <c r="I29" s="441" t="s">
        <v>188</v>
      </c>
      <c r="J29" s="417"/>
      <c r="K29" s="121" t="s">
        <v>189</v>
      </c>
      <c r="N29" s="67"/>
    </row>
    <row r="30" spans="1:14" s="51" customFormat="1" ht="16.5" customHeight="1">
      <c r="A30" s="607" t="s">
        <v>350</v>
      </c>
      <c r="B30" s="607"/>
      <c r="C30" s="607"/>
      <c r="D30" s="485" t="s">
        <v>232</v>
      </c>
      <c r="E30" s="486"/>
      <c r="F30" s="608">
        <v>300000000</v>
      </c>
      <c r="G30" s="608"/>
      <c r="H30" s="608"/>
      <c r="I30" s="609" t="s">
        <v>353</v>
      </c>
      <c r="J30" s="610"/>
      <c r="K30" s="248" t="s">
        <v>352</v>
      </c>
    </row>
    <row r="31" spans="1:14" s="51" customFormat="1" ht="16.5" customHeight="1">
      <c r="A31" s="603" t="s">
        <v>351</v>
      </c>
      <c r="B31" s="603"/>
      <c r="C31" s="603"/>
      <c r="D31" s="474" t="s">
        <v>232</v>
      </c>
      <c r="E31" s="475"/>
      <c r="F31" s="604">
        <f>17884000*3</f>
        <v>53652000</v>
      </c>
      <c r="G31" s="604"/>
      <c r="H31" s="604"/>
      <c r="I31" s="605" t="s">
        <v>354</v>
      </c>
      <c r="J31" s="606"/>
      <c r="K31" s="247" t="s">
        <v>352</v>
      </c>
    </row>
    <row r="32" spans="1:14" s="51" customFormat="1" ht="16.5" customHeight="1">
      <c r="A32" s="611" t="s">
        <v>303</v>
      </c>
      <c r="B32" s="611"/>
      <c r="C32" s="611"/>
      <c r="D32" s="521" t="s">
        <v>232</v>
      </c>
      <c r="E32" s="522"/>
      <c r="F32" s="612">
        <v>204027806</v>
      </c>
      <c r="G32" s="612"/>
      <c r="H32" s="612"/>
      <c r="I32" s="613" t="s">
        <v>355</v>
      </c>
      <c r="J32" s="614"/>
      <c r="K32" s="238" t="s">
        <v>335</v>
      </c>
    </row>
    <row r="33" spans="1:14" s="51" customFormat="1" ht="16.5" customHeight="1">
      <c r="A33" s="692" t="s">
        <v>184</v>
      </c>
      <c r="B33" s="692"/>
      <c r="C33" s="692"/>
      <c r="D33" s="689"/>
      <c r="E33" s="689"/>
      <c r="F33" s="627">
        <f>SUM(F30:F32)</f>
        <v>557679806</v>
      </c>
      <c r="G33" s="694"/>
      <c r="H33" s="628"/>
      <c r="I33" s="245"/>
      <c r="J33" s="246"/>
      <c r="K33" s="246"/>
    </row>
    <row r="34" spans="1:14" s="51" customFormat="1" ht="15.75" customHeight="1">
      <c r="A34" s="66"/>
      <c r="B34" s="66"/>
      <c r="C34" s="66"/>
      <c r="D34" s="133"/>
      <c r="E34" s="133"/>
      <c r="F34" s="68"/>
      <c r="G34" s="68"/>
      <c r="H34" s="68"/>
    </row>
    <row r="35" spans="1:14" s="50" customFormat="1" ht="22.5" customHeight="1">
      <c r="A35" s="623" t="s">
        <v>302</v>
      </c>
      <c r="B35" s="623"/>
      <c r="C35" s="623"/>
      <c r="D35" s="623"/>
      <c r="E35" s="623"/>
      <c r="F35" s="623"/>
      <c r="G35" s="623"/>
      <c r="H35" s="623"/>
      <c r="I35" s="137"/>
      <c r="J35" s="622" t="str">
        <f>+J28</f>
        <v>(2026. 5. 31)</v>
      </c>
      <c r="K35" s="622"/>
      <c r="L35" s="56"/>
      <c r="M35" s="56"/>
    </row>
    <row r="36" spans="1:14" s="51" customFormat="1" ht="18.75" customHeight="1">
      <c r="A36" s="487" t="s">
        <v>185</v>
      </c>
      <c r="B36" s="487"/>
      <c r="C36" s="487"/>
      <c r="D36" s="487" t="s">
        <v>186</v>
      </c>
      <c r="E36" s="487"/>
      <c r="F36" s="441" t="s">
        <v>187</v>
      </c>
      <c r="G36" s="416"/>
      <c r="H36" s="417"/>
      <c r="I36" s="441" t="s">
        <v>188</v>
      </c>
      <c r="J36" s="417"/>
      <c r="K36" s="121" t="s">
        <v>189</v>
      </c>
      <c r="N36" s="67"/>
    </row>
    <row r="37" spans="1:14" s="51" customFormat="1" ht="18.75" customHeight="1">
      <c r="A37" s="648" t="s">
        <v>304</v>
      </c>
      <c r="B37" s="649"/>
      <c r="C37" s="650"/>
      <c r="D37" s="646" t="s">
        <v>316</v>
      </c>
      <c r="E37" s="647"/>
      <c r="F37" s="643">
        <v>111826735</v>
      </c>
      <c r="G37" s="644"/>
      <c r="H37" s="645"/>
      <c r="I37" s="641" t="s">
        <v>305</v>
      </c>
      <c r="J37" s="642"/>
      <c r="K37" s="231"/>
    </row>
    <row r="38" spans="1:14" s="51" customFormat="1" ht="18.75" customHeight="1">
      <c r="A38" s="651" t="s">
        <v>303</v>
      </c>
      <c r="B38" s="652"/>
      <c r="C38" s="653"/>
      <c r="D38" s="654" t="s">
        <v>308</v>
      </c>
      <c r="E38" s="655"/>
      <c r="F38" s="656">
        <v>19554259</v>
      </c>
      <c r="G38" s="657"/>
      <c r="H38" s="658"/>
      <c r="I38" s="659" t="s">
        <v>306</v>
      </c>
      <c r="J38" s="660"/>
      <c r="K38" s="232"/>
    </row>
    <row r="39" spans="1:14" s="51" customFormat="1" ht="18.75" customHeight="1">
      <c r="A39" s="651" t="s">
        <v>304</v>
      </c>
      <c r="B39" s="652"/>
      <c r="C39" s="653"/>
      <c r="D39" s="654" t="s">
        <v>309</v>
      </c>
      <c r="E39" s="655"/>
      <c r="F39" s="656">
        <v>22665323</v>
      </c>
      <c r="G39" s="657"/>
      <c r="H39" s="658"/>
      <c r="I39" s="659" t="s">
        <v>313</v>
      </c>
      <c r="J39" s="660"/>
      <c r="K39" s="232"/>
      <c r="L39" s="51" t="s">
        <v>317</v>
      </c>
    </row>
    <row r="40" spans="1:14" s="51" customFormat="1" ht="18.75" customHeight="1">
      <c r="A40" s="651" t="s">
        <v>304</v>
      </c>
      <c r="B40" s="652"/>
      <c r="C40" s="653"/>
      <c r="D40" s="654" t="s">
        <v>310</v>
      </c>
      <c r="E40" s="655"/>
      <c r="F40" s="656">
        <v>2395713</v>
      </c>
      <c r="G40" s="657"/>
      <c r="H40" s="658"/>
      <c r="I40" s="659" t="s">
        <v>312</v>
      </c>
      <c r="J40" s="660"/>
      <c r="K40" s="232"/>
    </row>
    <row r="41" spans="1:14" s="51" customFormat="1" ht="18.75" customHeight="1">
      <c r="A41" s="661" t="s">
        <v>303</v>
      </c>
      <c r="B41" s="662"/>
      <c r="C41" s="663"/>
      <c r="D41" s="664" t="s">
        <v>311</v>
      </c>
      <c r="E41" s="665"/>
      <c r="F41" s="666">
        <v>825751</v>
      </c>
      <c r="G41" s="667"/>
      <c r="H41" s="668"/>
      <c r="I41" s="669" t="s">
        <v>307</v>
      </c>
      <c r="J41" s="670"/>
      <c r="K41" s="238" t="s">
        <v>328</v>
      </c>
    </row>
    <row r="42" spans="1:14" s="51" customFormat="1" ht="18.75" customHeight="1">
      <c r="A42" s="633" t="s">
        <v>7</v>
      </c>
      <c r="B42" s="634"/>
      <c r="C42" s="635"/>
      <c r="D42" s="636"/>
      <c r="E42" s="637"/>
      <c r="F42" s="638">
        <f>SUM(F37:F41)</f>
        <v>157267781</v>
      </c>
      <c r="G42" s="639"/>
      <c r="H42" s="640"/>
      <c r="I42" s="126"/>
      <c r="J42" s="127"/>
      <c r="K42" s="127"/>
    </row>
    <row r="43" spans="1:14" s="51" customFormat="1" ht="14.25" customHeight="1">
      <c r="A43" s="66"/>
      <c r="B43" s="66"/>
      <c r="C43" s="66"/>
      <c r="D43" s="133"/>
      <c r="E43" s="133"/>
      <c r="F43" s="68"/>
      <c r="G43" s="68"/>
      <c r="H43" s="68"/>
    </row>
    <row r="44" spans="1:14" ht="15.75" customHeight="1">
      <c r="G44" s="131"/>
      <c r="H44" s="233">
        <v>5</v>
      </c>
    </row>
    <row r="2615" spans="6:6">
      <c r="F2615">
        <v>0</v>
      </c>
    </row>
  </sheetData>
  <mergeCells count="165">
    <mergeCell ref="A25:C25"/>
    <mergeCell ref="D25:E25"/>
    <mergeCell ref="F25:G25"/>
    <mergeCell ref="H25:I25"/>
    <mergeCell ref="J25:K25"/>
    <mergeCell ref="J13:K13"/>
    <mergeCell ref="J16:K16"/>
    <mergeCell ref="A15:H15"/>
    <mergeCell ref="H12:I12"/>
    <mergeCell ref="A21:C21"/>
    <mergeCell ref="A18:C18"/>
    <mergeCell ref="A19:C19"/>
    <mergeCell ref="H13:I13"/>
    <mergeCell ref="A24:C24"/>
    <mergeCell ref="J24:K24"/>
    <mergeCell ref="D18:E18"/>
    <mergeCell ref="D19:E19"/>
    <mergeCell ref="D33:E33"/>
    <mergeCell ref="J26:K26"/>
    <mergeCell ref="A33:C33"/>
    <mergeCell ref="A26:C26"/>
    <mergeCell ref="F33:H33"/>
    <mergeCell ref="D29:E29"/>
    <mergeCell ref="A29:C29"/>
    <mergeCell ref="F29:H29"/>
    <mergeCell ref="J1:K1"/>
    <mergeCell ref="J15:K15"/>
    <mergeCell ref="F12:G12"/>
    <mergeCell ref="F10:G10"/>
    <mergeCell ref="D17:E17"/>
    <mergeCell ref="A16:C16"/>
    <mergeCell ref="A10:C10"/>
    <mergeCell ref="A9:C9"/>
    <mergeCell ref="H10:I10"/>
    <mergeCell ref="F17:G17"/>
    <mergeCell ref="D16:E16"/>
    <mergeCell ref="A17:C17"/>
    <mergeCell ref="A13:C13"/>
    <mergeCell ref="D13:E13"/>
    <mergeCell ref="J10:K10"/>
    <mergeCell ref="A1:H1"/>
    <mergeCell ref="A2:C2"/>
    <mergeCell ref="H17:I17"/>
    <mergeCell ref="D2:E2"/>
    <mergeCell ref="F2:G2"/>
    <mergeCell ref="H2:I2"/>
    <mergeCell ref="A4:C4"/>
    <mergeCell ref="H4:I4"/>
    <mergeCell ref="D5:E5"/>
    <mergeCell ref="A3:C3"/>
    <mergeCell ref="D3:E3"/>
    <mergeCell ref="F3:G3"/>
    <mergeCell ref="H3:I3"/>
    <mergeCell ref="F4:G4"/>
    <mergeCell ref="A5:C5"/>
    <mergeCell ref="D4:E4"/>
    <mergeCell ref="F5:G5"/>
    <mergeCell ref="H5:I5"/>
    <mergeCell ref="J3:K3"/>
    <mergeCell ref="A22:C22"/>
    <mergeCell ref="D22:E22"/>
    <mergeCell ref="F22:G22"/>
    <mergeCell ref="H22:I22"/>
    <mergeCell ref="A23:C23"/>
    <mergeCell ref="D23:E23"/>
    <mergeCell ref="F23:G23"/>
    <mergeCell ref="H23:I23"/>
    <mergeCell ref="D7:E7"/>
    <mergeCell ref="H7:I7"/>
    <mergeCell ref="A6:C6"/>
    <mergeCell ref="A7:C7"/>
    <mergeCell ref="H8:I8"/>
    <mergeCell ref="J8:K8"/>
    <mergeCell ref="D8:E8"/>
    <mergeCell ref="J4:K4"/>
    <mergeCell ref="J7:K7"/>
    <mergeCell ref="F8:G8"/>
    <mergeCell ref="J22:K22"/>
    <mergeCell ref="H18:I18"/>
    <mergeCell ref="H19:I19"/>
    <mergeCell ref="D20:E20"/>
    <mergeCell ref="F20:G20"/>
    <mergeCell ref="J2:K2"/>
    <mergeCell ref="A35:H35"/>
    <mergeCell ref="J35:K35"/>
    <mergeCell ref="A36:C36"/>
    <mergeCell ref="D36:E36"/>
    <mergeCell ref="F36:H36"/>
    <mergeCell ref="I36:J36"/>
    <mergeCell ref="D9:E9"/>
    <mergeCell ref="A20:C20"/>
    <mergeCell ref="A12:C12"/>
    <mergeCell ref="D12:E12"/>
    <mergeCell ref="F13:G13"/>
    <mergeCell ref="F16:G16"/>
    <mergeCell ref="H16:I16"/>
    <mergeCell ref="J17:K17"/>
    <mergeCell ref="J11:K11"/>
    <mergeCell ref="A11:C11"/>
    <mergeCell ref="D11:E11"/>
    <mergeCell ref="F11:G11"/>
    <mergeCell ref="H11:I11"/>
    <mergeCell ref="D10:E10"/>
    <mergeCell ref="H9:I9"/>
    <mergeCell ref="F9:G9"/>
    <mergeCell ref="J9:K9"/>
    <mergeCell ref="A42:C42"/>
    <mergeCell ref="D42:E42"/>
    <mergeCell ref="F42:H42"/>
    <mergeCell ref="I37:J37"/>
    <mergeCell ref="F37:H37"/>
    <mergeCell ref="D37:E37"/>
    <mergeCell ref="A37:C37"/>
    <mergeCell ref="A38:C38"/>
    <mergeCell ref="D38:E38"/>
    <mergeCell ref="F38:H38"/>
    <mergeCell ref="I38:J38"/>
    <mergeCell ref="A39:C39"/>
    <mergeCell ref="D39:E39"/>
    <mergeCell ref="F39:H39"/>
    <mergeCell ref="I39:J39"/>
    <mergeCell ref="A40:C40"/>
    <mergeCell ref="D40:E40"/>
    <mergeCell ref="F40:H40"/>
    <mergeCell ref="I40:J40"/>
    <mergeCell ref="A41:C41"/>
    <mergeCell ref="D41:E41"/>
    <mergeCell ref="F41:H41"/>
    <mergeCell ref="I41:J41"/>
    <mergeCell ref="J5:K5"/>
    <mergeCell ref="D6:E6"/>
    <mergeCell ref="F6:G6"/>
    <mergeCell ref="H6:I6"/>
    <mergeCell ref="J6:K6"/>
    <mergeCell ref="F7:G7"/>
    <mergeCell ref="A8:C8"/>
    <mergeCell ref="I29:J29"/>
    <mergeCell ref="J28:K28"/>
    <mergeCell ref="A28:H28"/>
    <mergeCell ref="D26:E26"/>
    <mergeCell ref="F26:G26"/>
    <mergeCell ref="D24:E24"/>
    <mergeCell ref="F24:G24"/>
    <mergeCell ref="H24:I24"/>
    <mergeCell ref="H26:I26"/>
    <mergeCell ref="F18:G18"/>
    <mergeCell ref="F19:G19"/>
    <mergeCell ref="H20:I20"/>
    <mergeCell ref="J21:K21"/>
    <mergeCell ref="D21:E21"/>
    <mergeCell ref="F21:G21"/>
    <mergeCell ref="H21:I21"/>
    <mergeCell ref="J12:K12"/>
    <mergeCell ref="A31:C31"/>
    <mergeCell ref="D31:E31"/>
    <mergeCell ref="F31:H31"/>
    <mergeCell ref="I31:J31"/>
    <mergeCell ref="A30:C30"/>
    <mergeCell ref="D30:E30"/>
    <mergeCell ref="F30:H30"/>
    <mergeCell ref="I30:J30"/>
    <mergeCell ref="A32:C32"/>
    <mergeCell ref="D32:E32"/>
    <mergeCell ref="F32:H32"/>
    <mergeCell ref="I32:J32"/>
  </mergeCells>
  <phoneticPr fontId="3" type="noConversion"/>
  <pageMargins left="0.23622047244094491" right="0" top="0.5118110236220472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8</vt:i4>
      </vt:variant>
    </vt:vector>
  </HeadingPairs>
  <TitlesOfParts>
    <vt:vector size="17" baseType="lpstr">
      <vt:lpstr>출력이미지(앞)</vt:lpstr>
      <vt:lpstr>출력이미지(뒤)</vt:lpstr>
      <vt:lpstr>공지사항</vt:lpstr>
      <vt:lpstr>관리비총괄</vt:lpstr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관리비총괄!Print_Area</vt:lpstr>
      <vt:lpstr>'출력이미지(뒤)'!Print_Area</vt:lpstr>
      <vt:lpstr>'출력이미지(앞)'!Print_Area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사용자</cp:lastModifiedBy>
  <cp:lastPrinted>2026-06-11T08:25:40Z</cp:lastPrinted>
  <dcterms:created xsi:type="dcterms:W3CDTF">2001-03-12T13:08:14Z</dcterms:created>
  <dcterms:modified xsi:type="dcterms:W3CDTF">2026-06-17T01:59:12Z</dcterms:modified>
</cp:coreProperties>
</file>