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9E30205-BBCD-4D2E-961A-F3C4A51D2E9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기간제교사 퇴직금 산출 서식(통상임금)" sheetId="8" r:id="rId1"/>
    <sheet name="기간제교사 퇴직금 산출 예시(통상임금)" sheetId="7" r:id="rId2"/>
  </sheets>
  <definedNames>
    <definedName name="_xlnm.Print_Area" localSheetId="0">'기간제교사 퇴직금 산출 서식(통상임금)'!$A$1:$Q$35</definedName>
    <definedName name="_xlnm.Print_Area" localSheetId="1">'기간제교사 퇴직금 산출 예시(통상임금)'!$A$1:$Q$35</definedName>
    <definedName name="직종명" localSheetId="0">'기간제교사 퇴직금 산출 서식(통상임금)'!$F$5</definedName>
    <definedName name="직종명" localSheetId="1">'기간제교사 퇴직금 산출 예시(통상임금)'!$F$5</definedName>
    <definedName name="직종명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7" l="1"/>
  <c r="Q30" i="7"/>
  <c r="Q29" i="7"/>
  <c r="Q28" i="7"/>
  <c r="Q30" i="8"/>
  <c r="Q29" i="8"/>
  <c r="M30" i="7"/>
  <c r="M29" i="7"/>
  <c r="M28" i="7"/>
  <c r="M30" i="8"/>
  <c r="M29" i="8"/>
  <c r="M28" i="8"/>
  <c r="P30" i="8"/>
  <c r="P29" i="8"/>
  <c r="P28" i="8"/>
  <c r="AC23" i="8"/>
  <c r="AC22" i="8"/>
  <c r="AC21" i="8"/>
  <c r="AC19" i="8"/>
  <c r="AC18" i="8"/>
  <c r="AC17" i="8"/>
  <c r="AC16" i="8"/>
  <c r="AC15" i="8"/>
  <c r="AC14" i="8"/>
  <c r="AC13" i="8"/>
  <c r="AC12" i="8"/>
  <c r="AC11" i="8"/>
  <c r="AC10" i="8"/>
  <c r="AC9" i="8"/>
  <c r="Q28" i="8" l="1"/>
  <c r="L32" i="8" s="1"/>
  <c r="AC8" i="8"/>
  <c r="G8" i="8" s="1"/>
  <c r="H13" i="8" s="1"/>
  <c r="F17" i="8" s="1"/>
  <c r="H17" i="8" s="1"/>
  <c r="P30" i="7"/>
  <c r="P29" i="7"/>
  <c r="P28" i="7"/>
  <c r="AC18" i="7" l="1"/>
  <c r="AC23" i="7"/>
  <c r="AC22" i="7"/>
  <c r="AC21" i="7"/>
  <c r="AC19" i="7"/>
  <c r="AC17" i="7"/>
  <c r="AC16" i="7"/>
  <c r="AC15" i="7"/>
  <c r="AC14" i="7"/>
  <c r="AC13" i="7"/>
  <c r="AC12" i="7"/>
  <c r="AC11" i="7"/>
  <c r="AC10" i="7"/>
  <c r="AC9" i="7"/>
  <c r="AC8" i="7" l="1"/>
  <c r="G8" i="7" s="1"/>
  <c r="H13" i="7" s="1"/>
  <c r="F17" i="7" s="1"/>
  <c r="H1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user</author>
  </authors>
  <commentList>
    <comment ref="H5" authorId="0" shapeId="0" xr:uid="{C5EE9541-E234-4D91-9D10-5670BCC36DD6}">
      <text>
        <r>
          <rPr>
            <b/>
            <sz val="9"/>
            <color indexed="81"/>
            <rFont val="돋움"/>
            <family val="3"/>
            <charset val="129"/>
          </rPr>
          <t>마지막근무일</t>
        </r>
        <r>
          <rPr>
            <b/>
            <sz val="9"/>
            <color indexed="81"/>
            <rFont val="Tahoma"/>
            <family val="2"/>
          </rPr>
          <t>+1</t>
        </r>
        <r>
          <rPr>
            <b/>
            <sz val="9"/>
            <color indexed="81"/>
            <rFont val="돋움"/>
            <family val="3"/>
            <charset val="129"/>
          </rPr>
          <t>일</t>
        </r>
      </text>
    </comment>
    <comment ref="B21" authorId="1" shapeId="0" xr:uid="{509D51E4-B73B-4CAE-BB7C-9F08663F915D}">
      <text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자동으로</t>
        </r>
        <r>
          <rPr>
            <b/>
            <sz val="9"/>
            <color indexed="81"/>
            <rFont val="Tahoma"/>
            <family val="2"/>
          </rPr>
          <t xml:space="preserve"> 1/12</t>
        </r>
        <r>
          <rPr>
            <b/>
            <sz val="9"/>
            <color indexed="81"/>
            <rFont val="돋움"/>
            <family val="3"/>
            <charset val="129"/>
          </rPr>
          <t>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통상임금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계산됨</t>
        </r>
      </text>
    </comment>
    <comment ref="C23" authorId="1" shapeId="0" xr:uid="{5FC91C5E-F81D-4452-B008-B5898C428117}">
      <text>
        <r>
          <rPr>
            <b/>
            <sz val="12"/>
            <color indexed="10"/>
            <rFont val="맑은 고딕"/>
            <family val="3"/>
            <charset val="129"/>
          </rPr>
          <t>※ &lt;중요&gt;아래 설명 꼭 확인 후 작성요함
※ 2024학년도(에 지급받은) 성과상여금은 2023학년도에 근무한 실적으로 지급받음</t>
        </r>
      </text>
    </comment>
    <comment ref="N27" authorId="1" shapeId="0" xr:uid="{246082E9-C30B-4F1C-B872-FCF0600886A9}">
      <text>
        <r>
          <rPr>
            <b/>
            <sz val="9"/>
            <color indexed="81"/>
            <rFont val="Tahoma"/>
            <family val="2"/>
          </rPr>
          <t xml:space="preserve"> - 2024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공립학교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차등지급률은</t>
        </r>
        <r>
          <rPr>
            <b/>
            <sz val="9"/>
            <color indexed="81"/>
            <rFont val="Tahoma"/>
            <family val="2"/>
          </rPr>
          <t xml:space="preserve"> 50%
 - </t>
        </r>
        <r>
          <rPr>
            <b/>
            <sz val="9"/>
            <color indexed="81"/>
            <rFont val="돋움"/>
            <family val="3"/>
            <charset val="129"/>
          </rPr>
          <t>사립학교는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해당학교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</t>
        </r>
      </text>
    </comment>
    <comment ref="L32" authorId="1" shapeId="0" xr:uid="{4B351A7D-3984-4CDB-9A67-0AAB32823FD8}">
      <text>
        <r>
          <rPr>
            <b/>
            <sz val="9"/>
            <color indexed="81"/>
            <rFont val="돋움"/>
            <family val="3"/>
            <charset val="129"/>
          </rPr>
          <t>통상임금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산정내역
성과상여금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지급총액에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user</author>
  </authors>
  <commentList>
    <comment ref="H5" authorId="0" shapeId="0" xr:uid="{2802A0AF-9AE3-485C-AA2E-22136DBC4D60}">
      <text>
        <r>
          <rPr>
            <b/>
            <sz val="9"/>
            <color indexed="81"/>
            <rFont val="돋움"/>
            <family val="3"/>
            <charset val="129"/>
          </rPr>
          <t>마지막근무일</t>
        </r>
        <r>
          <rPr>
            <b/>
            <sz val="9"/>
            <color indexed="81"/>
            <rFont val="Tahoma"/>
            <family val="2"/>
          </rPr>
          <t>+1</t>
        </r>
        <r>
          <rPr>
            <b/>
            <sz val="9"/>
            <color indexed="81"/>
            <rFont val="돋움"/>
            <family val="3"/>
            <charset val="129"/>
          </rPr>
          <t>일</t>
        </r>
      </text>
    </comment>
    <comment ref="C23" authorId="1" shapeId="0" xr:uid="{5CF0A29C-F553-43A6-A2B5-57EEE6F6C5D6}">
      <text>
        <r>
          <rPr>
            <b/>
            <sz val="12"/>
            <color indexed="10"/>
            <rFont val="맑은 고딕"/>
            <family val="3"/>
            <charset val="129"/>
          </rPr>
          <t>※ &lt;중요&gt;아래 설명 꼭 확인 후 작성요함
※ 2024학년도(에 지급받은) 성과상여금은 2023학년도에 근무한 실적으로 지급받음</t>
        </r>
      </text>
    </comment>
    <comment ref="N27" authorId="1" shapeId="0" xr:uid="{3E079342-0E50-4D3B-B493-18D3E5E6B628}">
      <text>
        <r>
          <rPr>
            <b/>
            <sz val="9"/>
            <color indexed="81"/>
            <rFont val="Tahoma"/>
            <family val="2"/>
          </rPr>
          <t xml:space="preserve"> - 2024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공립학교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차등지급률은</t>
        </r>
        <r>
          <rPr>
            <b/>
            <sz val="9"/>
            <color indexed="81"/>
            <rFont val="Tahoma"/>
            <family val="2"/>
          </rPr>
          <t xml:space="preserve"> 50%
 - </t>
        </r>
        <r>
          <rPr>
            <b/>
            <sz val="9"/>
            <color indexed="81"/>
            <rFont val="돋움"/>
            <family val="3"/>
            <charset val="129"/>
          </rPr>
          <t>사립학교는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해당학교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</t>
        </r>
      </text>
    </comment>
    <comment ref="L32" authorId="1" shapeId="0" xr:uid="{47268CC1-3940-4557-8486-27A2DD7C881F}">
      <text>
        <r>
          <rPr>
            <b/>
            <sz val="9"/>
            <color indexed="81"/>
            <rFont val="돋움"/>
            <family val="3"/>
            <charset val="129"/>
          </rPr>
          <t>통상임금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산정내역
성과상여금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지급총액에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sharedStrings.xml><?xml version="1.0" encoding="utf-8"?>
<sst xmlns="http://schemas.openxmlformats.org/spreadsheetml/2006/main" count="127" uniqueCount="68">
  <si>
    <t>구분</t>
    <phoneticPr fontId="3" type="noConversion"/>
  </si>
  <si>
    <t>기본급</t>
    <phoneticPr fontId="3" type="noConversion"/>
  </si>
  <si>
    <t>정액급식비</t>
    <phoneticPr fontId="5" type="noConversion"/>
  </si>
  <si>
    <t>교직수당가산금</t>
    <phoneticPr fontId="3" type="noConversion"/>
  </si>
  <si>
    <t>교직수당</t>
    <phoneticPr fontId="5" type="noConversion"/>
  </si>
  <si>
    <t>정근수당가산금</t>
    <phoneticPr fontId="3" type="noConversion"/>
  </si>
  <si>
    <t>교원연구비</t>
    <phoneticPr fontId="3" type="noConversion"/>
  </si>
  <si>
    <t>총근무년수/일수</t>
    <phoneticPr fontId="3" type="noConversion"/>
  </si>
  <si>
    <t>총 퇴직금</t>
    <phoneticPr fontId="3" type="noConversion"/>
  </si>
  <si>
    <t>금회 신청액</t>
    <phoneticPr fontId="3" type="noConversion"/>
  </si>
  <si>
    <t>복식수업수당</t>
    <phoneticPr fontId="3" type="noConversion"/>
  </si>
  <si>
    <t>도서벽지수당</t>
    <phoneticPr fontId="3" type="noConversion"/>
  </si>
  <si>
    <t>정근수당추가가산금</t>
    <phoneticPr fontId="3" type="noConversion"/>
  </si>
  <si>
    <t>&lt;퇴직자 기본사항&gt;</t>
    <phoneticPr fontId="14" type="noConversion"/>
  </si>
  <si>
    <t>지역</t>
    <phoneticPr fontId="14" type="noConversion"/>
  </si>
  <si>
    <t>기관(학교)</t>
    <phoneticPr fontId="14" type="noConversion"/>
  </si>
  <si>
    <t>성명</t>
    <phoneticPr fontId="14" type="noConversion"/>
  </si>
  <si>
    <t>생년월일</t>
    <phoneticPr fontId="14" type="noConversion"/>
  </si>
  <si>
    <t>직종명</t>
    <phoneticPr fontId="14" type="noConversion"/>
  </si>
  <si>
    <t>최초임용일</t>
    <phoneticPr fontId="14" type="noConversion"/>
  </si>
  <si>
    <t>퇴직일</t>
    <phoneticPr fontId="14" type="noConversion"/>
  </si>
  <si>
    <t>○○초등학교</t>
    <phoneticPr fontId="14" type="noConversion"/>
  </si>
  <si>
    <t>홍길동</t>
    <phoneticPr fontId="14" type="noConversion"/>
  </si>
  <si>
    <t>인천</t>
    <phoneticPr fontId="14" type="noConversion"/>
  </si>
  <si>
    <t>기간제교사</t>
    <phoneticPr fontId="14" type="noConversion"/>
  </si>
  <si>
    <t>금액 (원)</t>
    <phoneticPr fontId="3" type="noConversion"/>
  </si>
  <si>
    <t>급여항목</t>
    <phoneticPr fontId="3" type="noConversion"/>
  </si>
  <si>
    <t>1년 지급 총액</t>
    <phoneticPr fontId="3" type="noConversion"/>
  </si>
  <si>
    <t>&lt;총 퇴직금 계산&gt;</t>
    <phoneticPr fontId="3" type="noConversion"/>
  </si>
  <si>
    <t>근무년수
(B)</t>
    <phoneticPr fontId="3" type="noConversion"/>
  </si>
  <si>
    <t>근무일수
(C)</t>
    <phoneticPr fontId="3" type="noConversion"/>
  </si>
  <si>
    <t>1일 통상임금, 원
(A)</t>
    <phoneticPr fontId="3" type="noConversion"/>
  </si>
  <si>
    <t>총 퇴직금 산출금액
A×(B+C/365)</t>
    <phoneticPr fontId="3" type="noConversion"/>
  </si>
  <si>
    <t>&lt;신청 금액&gt;</t>
    <phoneticPr fontId="3" type="noConversion"/>
  </si>
  <si>
    <t>기존 적립액</t>
    <phoneticPr fontId="3" type="noConversion"/>
  </si>
  <si>
    <t>★ 작성요령: 노란색 셀만 작성하세요</t>
    <phoneticPr fontId="3" type="noConversion"/>
  </si>
  <si>
    <t>〈통상임금 산정내역〉</t>
    <phoneticPr fontId="14" type="noConversion"/>
  </si>
  <si>
    <t>S-B</t>
  </si>
  <si>
    <t>S</t>
  </si>
  <si>
    <t>A</t>
  </si>
  <si>
    <t>B</t>
  </si>
  <si>
    <t>차등
지급률</t>
    <phoneticPr fontId="3" type="noConversion"/>
  </si>
  <si>
    <r>
      <t xml:space="preserve">퇴직전 마지막
근무일 기준
</t>
    </r>
    <r>
      <rPr>
        <b/>
        <u/>
        <sz val="11"/>
        <color rgb="FF0000FF"/>
        <rFont val="맑은 고딕"/>
        <family val="3"/>
        <charset val="129"/>
        <scheme val="minor"/>
      </rPr>
      <t>월급여액</t>
    </r>
    <r>
      <rPr>
        <b/>
        <sz val="11"/>
        <rFont val="맑은 고딕"/>
        <family val="3"/>
        <charset val="129"/>
        <scheme val="minor"/>
      </rPr>
      <t xml:space="preserve">
</t>
    </r>
    <r>
      <rPr>
        <b/>
        <sz val="11"/>
        <color rgb="FFFF0000"/>
        <rFont val="맑은 고딕"/>
        <family val="3"/>
        <charset val="129"/>
        <scheme val="minor"/>
      </rPr>
      <t>※ 정기적(매월),일률적으로 지급되는 임금(가족수당과 초근수당 제외)</t>
    </r>
    <phoneticPr fontId="3" type="noConversion"/>
  </si>
  <si>
    <t>순회교원수당</t>
  </si>
  <si>
    <t>○○○수당</t>
    <phoneticPr fontId="3" type="noConversion"/>
  </si>
  <si>
    <r>
      <t>★ 참고 - 2024년 기간제교원 성과상여금 차등지급률에 따른 1인당 지급 금액(</t>
    </r>
    <r>
      <rPr>
        <b/>
        <u/>
        <sz val="12"/>
        <color rgb="FF0000FF"/>
        <rFont val="돋움"/>
        <family val="3"/>
        <charset val="129"/>
      </rPr>
      <t>매년 계획에 따라 달라지니 확인 필요</t>
    </r>
    <r>
      <rPr>
        <b/>
        <sz val="12"/>
        <color rgb="FF0000FF"/>
        <rFont val="돋움"/>
        <family val="3"/>
        <charset val="129"/>
      </rPr>
      <t>)</t>
    </r>
    <phoneticPr fontId="3" type="noConversion"/>
  </si>
  <si>
    <r>
      <rPr>
        <b/>
        <sz val="11"/>
        <color rgb="FFFF0000"/>
        <rFont val="맑은 고딕"/>
        <family val="3"/>
        <charset val="129"/>
        <scheme val="minor"/>
      </rPr>
      <t>※ 통상임금 계산시 성과상여금 작성 예시</t>
    </r>
    <r>
      <rPr>
        <sz val="11"/>
        <rFont val="맑은 고딕"/>
        <family val="3"/>
        <charset val="129"/>
        <scheme val="minor"/>
      </rPr>
      <t xml:space="preserve">
  1. 차등 지급률을 50%로 결정한 학교에서 S등급을 받아 3,314,380원을 받은 기간제교원의 퇴직금 산정
   - </t>
    </r>
    <r>
      <rPr>
        <u/>
        <sz val="11"/>
        <rFont val="맑은 고딕"/>
        <family val="3"/>
        <charset val="129"/>
        <scheme val="minor"/>
      </rPr>
      <t>성과상여금</t>
    </r>
    <r>
      <rPr>
        <sz val="11"/>
        <rFont val="맑은 고딕"/>
        <family val="3"/>
        <charset val="129"/>
        <scheme val="minor"/>
      </rPr>
      <t xml:space="preserve">은 </t>
    </r>
    <r>
      <rPr>
        <u/>
        <sz val="11"/>
        <rFont val="맑은 고딕"/>
        <family val="3"/>
        <charset val="129"/>
        <scheme val="minor"/>
      </rPr>
      <t>최소한도의 일정액만 통상임금에 해당</t>
    </r>
    <r>
      <rPr>
        <sz val="11"/>
        <rFont val="맑은 고딕"/>
        <family val="3"/>
        <charset val="129"/>
        <scheme val="minor"/>
      </rPr>
      <t xml:space="preserve">하므로 </t>
    </r>
    <r>
      <rPr>
        <u/>
        <sz val="11"/>
        <rFont val="맑은 고딕"/>
        <family val="3"/>
        <charset val="129"/>
        <scheme val="minor"/>
      </rPr>
      <t>해당 차등지급률 50%의 B등급 금액</t>
    </r>
    <r>
      <rPr>
        <sz val="11"/>
        <rFont val="맑은 고딕"/>
        <family val="3"/>
        <charset val="129"/>
        <scheme val="minor"/>
      </rPr>
      <t xml:space="preserve">인 2,371,260원을 통상임금에 산입
  2. 차등 지급률을 50%로 결정한 학교에서 B등급을 받아 2,371,260원을 받은 기간제교원의 퇴직금 산정
   - 해당 차등지급률 50%에서 최저등급을 받았으므로 실제 지급 받은 금액 2,371,260원을 통상임금에 산입
  3. 위 참고파일(차등지급률에 따른 1인당 지급 금액)은 </t>
    </r>
    <r>
      <rPr>
        <u/>
        <sz val="11"/>
        <rFont val="맑은 고딕"/>
        <family val="3"/>
        <charset val="129"/>
        <scheme val="minor"/>
      </rPr>
      <t>교육부 계획으로 매년 달라지고 있으니 확인</t>
    </r>
    <r>
      <rPr>
        <sz val="11"/>
        <rFont val="맑은 고딕"/>
        <family val="3"/>
        <charset val="129"/>
        <scheme val="minor"/>
      </rPr>
      <t xml:space="preserve"> 필요
   -</t>
    </r>
    <r>
      <rPr>
        <u/>
        <sz val="11"/>
        <rFont val="맑은 고딕"/>
        <family val="3"/>
        <charset val="129"/>
        <scheme val="minor"/>
      </rPr>
      <t xml:space="preserve"> 타시도에서 지급받은 성과상여금도 이 기준으로 최저등급 확인 후 통상임금 산입</t>
    </r>
    <r>
      <rPr>
        <sz val="11"/>
        <rFont val="맑은 고딕"/>
        <family val="3"/>
        <charset val="129"/>
        <scheme val="minor"/>
      </rPr>
      <t xml:space="preserve">
  4. 퇴직금 산정 기간 중에 성과상여금을 받지 않은 경우: 성과상여금을 산입하지 않음</t>
    </r>
    <phoneticPr fontId="3" type="noConversion"/>
  </si>
  <si>
    <t>근무일수</t>
    <phoneticPr fontId="3" type="noConversion"/>
  </si>
  <si>
    <r>
      <t>총 지급액</t>
    </r>
    <r>
      <rPr>
        <b/>
        <sz val="12"/>
        <color rgb="FF000000"/>
        <rFont val="맑은 고딕"/>
        <family val="3"/>
        <charset val="129"/>
        <scheme val="minor"/>
      </rPr>
      <t>(12개월)</t>
    </r>
    <phoneticPr fontId="3" type="noConversion"/>
  </si>
  <si>
    <t>★ 성과상여금</t>
    <phoneticPr fontId="3" type="noConversion"/>
  </si>
  <si>
    <r>
      <t>※ &lt;중요&gt;</t>
    </r>
    <r>
      <rPr>
        <b/>
        <u/>
        <sz val="11"/>
        <color rgb="FFFF0000"/>
        <rFont val="맑은 고딕"/>
        <family val="3"/>
        <charset val="129"/>
        <scheme val="minor"/>
      </rPr>
      <t xml:space="preserve">성과상여금은 단위학교장이 결정한 </t>
    </r>
    <r>
      <rPr>
        <b/>
        <u/>
        <sz val="12"/>
        <color rgb="FFFF0000"/>
        <rFont val="맑은 고딕"/>
        <family val="3"/>
        <charset val="129"/>
        <scheme val="minor"/>
      </rPr>
      <t>전년도 기간제교원 성과상여금 차등지급률(50%~100%)에 따른 등급 B에 해당하는 금액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b/>
        <sz val="12"/>
        <color rgb="FFFF0000"/>
        <rFont val="맑은 고딕"/>
        <family val="3"/>
        <charset val="129"/>
        <scheme val="minor"/>
      </rPr>
      <t xml:space="preserve">→ 근로자가 </t>
    </r>
    <r>
      <rPr>
        <b/>
        <u/>
        <sz val="12"/>
        <color rgb="FFFF0000"/>
        <rFont val="맑은 고딕"/>
        <family val="3"/>
        <charset val="129"/>
        <scheme val="minor"/>
      </rPr>
      <t>실제 지급받은 등급(금액)을 넣는것이 아님에 주의, 아래 참고파일 및 예시 확인</t>
    </r>
    <r>
      <rPr>
        <b/>
        <sz val="11"/>
        <color rgb="FFFF0000"/>
        <rFont val="맑은 고딕"/>
        <family val="3"/>
        <charset val="129"/>
        <scheme val="minor"/>
      </rPr>
      <t xml:space="preserve">
※ 가족수당, 시간외근무수당은 통상임금 제외</t>
    </r>
    <phoneticPr fontId="3" type="noConversion"/>
  </si>
  <si>
    <t>A고등학교</t>
    <phoneticPr fontId="3" type="noConversion"/>
  </si>
  <si>
    <t>차등지급률</t>
    <phoneticPr fontId="3" type="noConversion"/>
  </si>
  <si>
    <t>최소한도(B등급)
1일 금액</t>
    <phoneticPr fontId="3" type="noConversion"/>
  </si>
  <si>
    <t>최소한도(B등급)
1년 금액</t>
    <phoneticPr fontId="3" type="noConversion"/>
  </si>
  <si>
    <t>C고등학교</t>
    <phoneticPr fontId="3" type="noConversion"/>
  </si>
  <si>
    <t>통상임금 산정
성과상여금</t>
    <phoneticPr fontId="3" type="noConversion"/>
  </si>
  <si>
    <t>★ 통상임금으로 산정되는 성과상여금 총액</t>
    <phoneticPr fontId="3" type="noConversion"/>
  </si>
  <si>
    <t>B중학교(사립)</t>
    <phoneticPr fontId="3" type="noConversion"/>
  </si>
  <si>
    <r>
      <t xml:space="preserve"> ★ 성과상여금을 받았으나 </t>
    </r>
    <r>
      <rPr>
        <b/>
        <u/>
        <sz val="11"/>
        <rFont val="맑은 고딕"/>
        <family val="3"/>
        <charset val="129"/>
        <scheme val="minor"/>
      </rPr>
      <t>전년도 근무기간에 비례하여 월(일)할계산 받은 경우</t>
    </r>
    <r>
      <rPr>
        <sz val="11"/>
        <rFont val="맑은 고딕"/>
        <family val="3"/>
        <charset val="129"/>
        <scheme val="minor"/>
      </rPr>
      <t xml:space="preserve">
   - 타시도 또는 타학교에서 지급받은 성과상여금을 월(일)할 계산하여 지급받았다면,
     </t>
    </r>
    <r>
      <rPr>
        <b/>
        <sz val="11"/>
        <color rgb="FFFF0000"/>
        <rFont val="맑은 고딕"/>
        <family val="3"/>
        <charset val="129"/>
        <scheme val="minor"/>
      </rPr>
      <t xml:space="preserve">호봉획정 시 제출한 </t>
    </r>
    <r>
      <rPr>
        <b/>
        <u/>
        <sz val="11"/>
        <color rgb="FFFF0000"/>
        <rFont val="맑은 고딕"/>
        <family val="3"/>
        <charset val="129"/>
        <scheme val="minor"/>
      </rPr>
      <t>경력증명서 등을 확인</t>
    </r>
    <r>
      <rPr>
        <sz val="11"/>
        <rFont val="맑은 고딕"/>
        <family val="3"/>
        <charset val="129"/>
        <scheme val="minor"/>
      </rPr>
      <t xml:space="preserve">하여 </t>
    </r>
    <r>
      <rPr>
        <b/>
        <u/>
        <sz val="11"/>
        <color rgb="FFFF0000"/>
        <rFont val="맑은 고딕"/>
        <family val="3"/>
        <charset val="129"/>
        <scheme val="minor"/>
      </rPr>
      <t>전년도 근무기간 산입</t>
    </r>
    <r>
      <rPr>
        <b/>
        <sz val="11"/>
        <rFont val="맑은 고딕"/>
        <family val="3"/>
        <charset val="129"/>
        <scheme val="minor"/>
      </rPr>
      <t>(기간제교사 경력만 산입, 강사 등 다른직종 제외)</t>
    </r>
    <r>
      <rPr>
        <sz val="11"/>
        <rFont val="맑은 고딕"/>
        <family val="3"/>
        <charset val="129"/>
        <scheme val="minor"/>
      </rPr>
      <t xml:space="preserve">
   - 차등지급률은 공립학교는 50%입력, 사립학교는 별도로 해당학교 확인 필요</t>
    </r>
    <phoneticPr fontId="3" type="noConversion"/>
  </si>
  <si>
    <r>
      <rPr>
        <b/>
        <sz val="20"/>
        <color rgb="FF0000FF"/>
        <rFont val="HY헤드라인M"/>
        <family val="1"/>
        <charset val="129"/>
      </rPr>
      <t>기간제교사</t>
    </r>
    <r>
      <rPr>
        <b/>
        <sz val="20"/>
        <rFont val="HY헤드라인M"/>
        <family val="1"/>
        <charset val="129"/>
      </rPr>
      <t xml:space="preserve"> 퇴직금 산출내역</t>
    </r>
    <r>
      <rPr>
        <b/>
        <sz val="20"/>
        <color rgb="FFFF0000"/>
        <rFont val="HY헤드라인M"/>
        <family val="1"/>
        <charset val="129"/>
      </rPr>
      <t>(예시)</t>
    </r>
    <phoneticPr fontId="3" type="noConversion"/>
  </si>
  <si>
    <r>
      <t xml:space="preserve">전년도 근무기관
</t>
    </r>
    <r>
      <rPr>
        <b/>
        <sz val="11"/>
        <color rgb="FFFF0000"/>
        <rFont val="돋움"/>
        <family val="3"/>
        <charset val="129"/>
      </rPr>
      <t>(학년도 기준)</t>
    </r>
    <phoneticPr fontId="3" type="noConversion"/>
  </si>
  <si>
    <t>정근수당</t>
    <phoneticPr fontId="3" type="noConversion"/>
  </si>
  <si>
    <t>명절휴가비</t>
    <phoneticPr fontId="3" type="noConversion"/>
  </si>
  <si>
    <t>근무시작일
(0000-00-00)</t>
    <phoneticPr fontId="3" type="noConversion"/>
  </si>
  <si>
    <t>근무종료일
(0000-00-00)</t>
    <phoneticPr fontId="3" type="noConversion"/>
  </si>
  <si>
    <r>
      <t>★ 참고 - 2024학년도 기간제교원 성과상여금 차등지급률에 따른 1인당 지급 금액(</t>
    </r>
    <r>
      <rPr>
        <b/>
        <u/>
        <sz val="12"/>
        <color rgb="FF0000FF"/>
        <rFont val="돋움"/>
        <family val="3"/>
        <charset val="129"/>
      </rPr>
      <t>매년 계획에 따라 달라지니 확인 필요</t>
    </r>
    <r>
      <rPr>
        <b/>
        <sz val="12"/>
        <color rgb="FF0000FF"/>
        <rFont val="돋움"/>
        <family val="3"/>
        <charset val="129"/>
      </rPr>
      <t>)</t>
    </r>
    <phoneticPr fontId="3" type="noConversion"/>
  </si>
  <si>
    <r>
      <rPr>
        <b/>
        <sz val="20"/>
        <color rgb="FF0000FF"/>
        <rFont val="HY헤드라인M"/>
        <family val="1"/>
        <charset val="129"/>
      </rPr>
      <t>기간제교사</t>
    </r>
    <r>
      <rPr>
        <b/>
        <sz val="20"/>
        <rFont val="HY헤드라인M"/>
        <family val="1"/>
        <charset val="129"/>
      </rPr>
      <t xml:space="preserve"> 퇴직금 산출내역(서식)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</si>
</sst>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0_);[Red]\(0\)"/>
  </numFmts>
  <fonts count="4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20"/>
      <name val="HY헤드라인M"/>
      <family val="1"/>
      <charset val="129"/>
    </font>
    <font>
      <b/>
      <sz val="12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u/>
      <sz val="1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20"/>
      <color rgb="FFFF0000"/>
      <name val="돋움"/>
      <family val="3"/>
      <charset val="129"/>
    </font>
    <font>
      <b/>
      <sz val="16"/>
      <color rgb="FF00000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2"/>
      <color indexed="10"/>
      <name val="맑은 고딕"/>
      <family val="3"/>
      <charset val="129"/>
    </font>
    <font>
      <b/>
      <u/>
      <sz val="11"/>
      <color rgb="FFFF0000"/>
      <name val="맑은 고딕"/>
      <family val="3"/>
      <charset val="129"/>
      <scheme val="minor"/>
    </font>
    <font>
      <b/>
      <u/>
      <sz val="11"/>
      <color rgb="FF0000FF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u/>
      <sz val="12"/>
      <color rgb="FFFF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rgb="FF0000FF"/>
      <name val="돋움"/>
      <family val="3"/>
      <charset val="129"/>
    </font>
    <font>
      <b/>
      <u/>
      <sz val="12"/>
      <color rgb="FF0000FF"/>
      <name val="돋움"/>
      <family val="3"/>
      <charset val="129"/>
    </font>
    <font>
      <u/>
      <sz val="11"/>
      <name val="맑은 고딕"/>
      <family val="3"/>
      <charset val="129"/>
      <scheme val="minor"/>
    </font>
    <font>
      <b/>
      <sz val="20"/>
      <color rgb="FF0000FF"/>
      <name val="HY헤드라인M"/>
      <family val="1"/>
      <charset val="129"/>
    </font>
    <font>
      <b/>
      <sz val="12"/>
      <color rgb="FF0000FF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20"/>
      <color rgb="FFFF0000"/>
      <name val="HY헤드라인M"/>
      <family val="1"/>
      <charset val="129"/>
    </font>
    <font>
      <sz val="11"/>
      <color rgb="FFFF0000"/>
      <name val="돋움"/>
      <family val="3"/>
      <charset val="129"/>
    </font>
    <font>
      <b/>
      <sz val="11"/>
      <color rgb="FFFF0000"/>
      <name val="돋움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B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</cellStyleXfs>
  <cellXfs count="160">
    <xf numFmtId="0" fontId="0" fillId="0" borderId="0" xfId="0"/>
    <xf numFmtId="0" fontId="0" fillId="0" borderId="0" xfId="0" applyAlignment="1">
      <alignment vertical="center"/>
    </xf>
    <xf numFmtId="41" fontId="0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41" fontId="8" fillId="0" borderId="0" xfId="1" applyFont="1" applyAlignment="1">
      <alignment vertical="center"/>
    </xf>
    <xf numFmtId="43" fontId="8" fillId="0" borderId="0" xfId="1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9" fontId="20" fillId="7" borderId="17" xfId="2" applyNumberFormat="1" applyFont="1" applyFill="1" applyBorder="1" applyAlignment="1">
      <alignment horizontal="center" vertical="center"/>
    </xf>
    <xf numFmtId="0" fontId="20" fillId="7" borderId="18" xfId="2" applyFont="1" applyFill="1" applyBorder="1" applyAlignment="1">
      <alignment horizontal="center" vertical="center"/>
    </xf>
    <xf numFmtId="0" fontId="20" fillId="7" borderId="19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 shrinkToFit="1"/>
    </xf>
    <xf numFmtId="41" fontId="8" fillId="3" borderId="9" xfId="1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 shrinkToFit="1"/>
    </xf>
    <xf numFmtId="41" fontId="8" fillId="3" borderId="15" xfId="1" applyFont="1" applyFill="1" applyBorder="1" applyAlignment="1">
      <alignment horizontal="center" vertical="center"/>
    </xf>
    <xf numFmtId="0" fontId="9" fillId="5" borderId="0" xfId="2" applyFont="1" applyFill="1" applyBorder="1" applyAlignment="1">
      <alignment horizontal="center" vertical="center" shrinkToFit="1"/>
    </xf>
    <xf numFmtId="0" fontId="9" fillId="5" borderId="0" xfId="2" applyFont="1" applyFill="1" applyBorder="1" applyAlignment="1">
      <alignment horizontal="center" vertical="center"/>
    </xf>
    <xf numFmtId="41" fontId="8" fillId="5" borderId="0" xfId="1" applyFont="1" applyFill="1" applyBorder="1" applyAlignment="1">
      <alignment horizontal="center" vertical="center"/>
    </xf>
    <xf numFmtId="0" fontId="9" fillId="4" borderId="5" xfId="2" applyFont="1" applyFill="1" applyBorder="1" applyAlignment="1">
      <alignment horizontal="center" vertical="center" shrinkToFit="1"/>
    </xf>
    <xf numFmtId="41" fontId="8" fillId="3" borderId="6" xfId="1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 shrinkToFit="1"/>
    </xf>
    <xf numFmtId="41" fontId="8" fillId="3" borderId="3" xfId="1" applyFont="1" applyFill="1" applyBorder="1" applyAlignment="1">
      <alignment horizontal="center" vertical="center"/>
    </xf>
    <xf numFmtId="41" fontId="9" fillId="6" borderId="14" xfId="1" applyFont="1" applyFill="1" applyBorder="1" applyAlignment="1">
      <alignment vertical="center"/>
    </xf>
    <xf numFmtId="0" fontId="23" fillId="3" borderId="0" xfId="0" applyFont="1" applyFill="1" applyAlignment="1">
      <alignment vertical="center"/>
    </xf>
    <xf numFmtId="41" fontId="8" fillId="3" borderId="12" xfId="1" applyFont="1" applyFill="1" applyBorder="1" applyAlignment="1">
      <alignment horizontal="center" vertical="center"/>
    </xf>
    <xf numFmtId="41" fontId="8" fillId="3" borderId="13" xfId="1" applyFont="1" applyFill="1" applyBorder="1" applyAlignment="1">
      <alignment horizontal="center" vertical="center"/>
    </xf>
    <xf numFmtId="41" fontId="8" fillId="6" borderId="23" xfId="1" applyFont="1" applyFill="1" applyBorder="1" applyAlignment="1">
      <alignment vertical="center"/>
    </xf>
    <xf numFmtId="41" fontId="8" fillId="6" borderId="12" xfId="1" applyFont="1" applyFill="1" applyBorder="1" applyAlignment="1">
      <alignment vertical="center"/>
    </xf>
    <xf numFmtId="41" fontId="12" fillId="6" borderId="23" xfId="1" applyFont="1" applyFill="1" applyBorder="1" applyAlignment="1">
      <alignment vertical="center"/>
    </xf>
    <xf numFmtId="0" fontId="11" fillId="7" borderId="24" xfId="0" applyFont="1" applyFill="1" applyBorder="1" applyAlignment="1" applyProtection="1">
      <alignment horizontal="center" vertical="center" wrapText="1"/>
      <protection hidden="1"/>
    </xf>
    <xf numFmtId="0" fontId="11" fillId="7" borderId="25" xfId="0" applyFont="1" applyFill="1" applyBorder="1" applyAlignment="1" applyProtection="1">
      <alignment horizontal="center" vertical="center" wrapText="1"/>
      <protection hidden="1"/>
    </xf>
    <xf numFmtId="0" fontId="11" fillId="7" borderId="26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shrinkToFit="1"/>
    </xf>
    <xf numFmtId="14" fontId="8" fillId="3" borderId="28" xfId="0" applyNumberFormat="1" applyFont="1" applyFill="1" applyBorder="1" applyAlignment="1">
      <alignment horizontal="center" vertical="center" shrinkToFit="1"/>
    </xf>
    <xf numFmtId="14" fontId="8" fillId="3" borderId="29" xfId="0" applyNumberFormat="1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9" fillId="7" borderId="18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/>
    </xf>
    <xf numFmtId="9" fontId="17" fillId="8" borderId="11" xfId="0" applyNumberFormat="1" applyFont="1" applyFill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 wrapText="1"/>
    </xf>
    <xf numFmtId="3" fontId="31" fillId="9" borderId="1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17" fillId="8" borderId="11" xfId="0" applyFont="1" applyFill="1" applyBorder="1" applyAlignment="1">
      <alignment horizontal="center" vertical="center" wrapText="1"/>
    </xf>
    <xf numFmtId="0" fontId="9" fillId="4" borderId="30" xfId="2" applyFont="1" applyFill="1" applyBorder="1" applyAlignment="1">
      <alignment horizontal="center" vertical="center" shrinkToFit="1"/>
    </xf>
    <xf numFmtId="41" fontId="8" fillId="3" borderId="32" xfId="1" applyFont="1" applyFill="1" applyBorder="1" applyAlignment="1">
      <alignment horizontal="center" vertical="center"/>
    </xf>
    <xf numFmtId="41" fontId="8" fillId="4" borderId="0" xfId="1" applyFont="1" applyFill="1" applyBorder="1" applyAlignment="1">
      <alignment vertical="center"/>
    </xf>
    <xf numFmtId="41" fontId="12" fillId="4" borderId="0" xfId="1" applyFont="1" applyFill="1" applyBorder="1" applyAlignment="1">
      <alignment vertical="center"/>
    </xf>
    <xf numFmtId="3" fontId="17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1" fontId="9" fillId="3" borderId="13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applyBorder="1" applyAlignment="1">
      <alignment vertical="center"/>
    </xf>
    <xf numFmtId="0" fontId="17" fillId="8" borderId="33" xfId="0" applyFont="1" applyFill="1" applyBorder="1" applyAlignment="1">
      <alignment horizontal="center" vertical="center" wrapText="1"/>
    </xf>
    <xf numFmtId="3" fontId="17" fillId="0" borderId="33" xfId="0" applyNumberFormat="1" applyFont="1" applyBorder="1" applyAlignment="1">
      <alignment horizontal="center" vertical="center" wrapText="1"/>
    </xf>
    <xf numFmtId="3" fontId="31" fillId="0" borderId="33" xfId="0" applyNumberFormat="1" applyFont="1" applyBorder="1" applyAlignment="1">
      <alignment horizontal="center" vertical="center" wrapText="1"/>
    </xf>
    <xf numFmtId="3" fontId="31" fillId="9" borderId="33" xfId="0" applyNumberFormat="1" applyFont="1" applyFill="1" applyBorder="1" applyAlignment="1">
      <alignment horizontal="center" vertical="center" wrapText="1"/>
    </xf>
    <xf numFmtId="3" fontId="31" fillId="0" borderId="34" xfId="0" applyNumberFormat="1" applyFont="1" applyBorder="1" applyAlignment="1">
      <alignment horizontal="center" vertical="center" wrapText="1"/>
    </xf>
    <xf numFmtId="3" fontId="31" fillId="9" borderId="34" xfId="0" applyNumberFormat="1" applyFont="1" applyFill="1" applyBorder="1" applyAlignment="1">
      <alignment horizontal="center" vertical="center" wrapText="1"/>
    </xf>
    <xf numFmtId="0" fontId="36" fillId="8" borderId="35" xfId="0" applyFont="1" applyFill="1" applyBorder="1" applyAlignment="1">
      <alignment horizontal="center" vertical="center" wrapText="1"/>
    </xf>
    <xf numFmtId="3" fontId="36" fillId="0" borderId="36" xfId="0" applyNumberFormat="1" applyFont="1" applyBorder="1" applyAlignment="1">
      <alignment horizontal="center" vertical="center" wrapText="1"/>
    </xf>
    <xf numFmtId="3" fontId="31" fillId="0" borderId="36" xfId="0" applyNumberFormat="1" applyFont="1" applyBorder="1" applyAlignment="1">
      <alignment horizontal="center" vertical="center" wrapText="1"/>
    </xf>
    <xf numFmtId="3" fontId="31" fillId="9" borderId="37" xfId="0" applyNumberFormat="1" applyFont="1" applyFill="1" applyBorder="1" applyAlignment="1">
      <alignment horizontal="center" vertical="center" wrapText="1"/>
    </xf>
    <xf numFmtId="9" fontId="36" fillId="8" borderId="11" xfId="0" applyNumberFormat="1" applyFont="1" applyFill="1" applyBorder="1" applyAlignment="1">
      <alignment horizontal="center" vertical="center" wrapText="1"/>
    </xf>
    <xf numFmtId="0" fontId="37" fillId="7" borderId="39" xfId="0" applyFont="1" applyFill="1" applyBorder="1" applyAlignment="1">
      <alignment horizontal="center" vertical="center" wrapText="1"/>
    </xf>
    <xf numFmtId="0" fontId="37" fillId="7" borderId="40" xfId="0" applyFont="1" applyFill="1" applyBorder="1" applyAlignment="1">
      <alignment horizontal="center" vertical="center" wrapText="1"/>
    </xf>
    <xf numFmtId="14" fontId="37" fillId="7" borderId="18" xfId="0" applyNumberFormat="1" applyFont="1" applyFill="1" applyBorder="1" applyAlignment="1">
      <alignment horizontal="center" vertical="center"/>
    </xf>
    <xf numFmtId="0" fontId="37" fillId="7" borderId="18" xfId="0" applyFont="1" applyFill="1" applyBorder="1" applyAlignment="1">
      <alignment horizontal="center" vertical="center"/>
    </xf>
    <xf numFmtId="0" fontId="37" fillId="7" borderId="18" xfId="0" applyFont="1" applyFill="1" applyBorder="1" applyAlignment="1">
      <alignment horizontal="center" vertical="center" wrapText="1"/>
    </xf>
    <xf numFmtId="0" fontId="37" fillId="7" borderId="19" xfId="0" applyFont="1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14" fontId="0" fillId="3" borderId="38" xfId="0" applyNumberForma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9" fontId="0" fillId="3" borderId="8" xfId="0" applyNumberFormat="1" applyFill="1" applyBorder="1" applyAlignment="1">
      <alignment horizontal="center" vertical="center"/>
    </xf>
    <xf numFmtId="41" fontId="0" fillId="3" borderId="8" xfId="1" applyFont="1" applyFill="1" applyBorder="1" applyAlignment="1">
      <alignment horizontal="center" vertical="center"/>
    </xf>
    <xf numFmtId="41" fontId="0" fillId="6" borderId="9" xfId="1" applyFont="1" applyFill="1" applyBorder="1" applyAlignment="1">
      <alignment horizontal="center" vertical="center"/>
    </xf>
    <xf numFmtId="41" fontId="0" fillId="6" borderId="6" xfId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 shrinkToFit="1"/>
    </xf>
    <xf numFmtId="0" fontId="8" fillId="6" borderId="27" xfId="0" applyFont="1" applyFill="1" applyBorder="1" applyAlignment="1">
      <alignment horizontal="center" vertical="center" shrinkToFit="1"/>
    </xf>
    <xf numFmtId="14" fontId="0" fillId="3" borderId="11" xfId="0" applyNumberFormat="1" applyFill="1" applyBorder="1" applyAlignment="1">
      <alignment horizontal="center" vertical="center"/>
    </xf>
    <xf numFmtId="9" fontId="0" fillId="3" borderId="11" xfId="0" applyNumberFormat="1" applyFill="1" applyBorder="1" applyAlignment="1">
      <alignment horizontal="center" vertical="center"/>
    </xf>
    <xf numFmtId="41" fontId="0" fillId="3" borderId="11" xfId="1" applyFont="1" applyFill="1" applyBorder="1" applyAlignment="1">
      <alignment horizontal="center" vertical="center"/>
    </xf>
    <xf numFmtId="41" fontId="0" fillId="6" borderId="15" xfId="1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 wrapText="1"/>
    </xf>
    <xf numFmtId="14" fontId="0" fillId="3" borderId="43" xfId="0" applyNumberFormat="1" applyFill="1" applyBorder="1" applyAlignment="1">
      <alignment horizontal="center" vertical="center"/>
    </xf>
    <xf numFmtId="14" fontId="0" fillId="3" borderId="13" xfId="0" applyNumberFormat="1" applyFill="1" applyBorder="1" applyAlignment="1">
      <alignment horizontal="center" vertical="center"/>
    </xf>
    <xf numFmtId="9" fontId="0" fillId="3" borderId="13" xfId="0" applyNumberFormat="1" applyFill="1" applyBorder="1" applyAlignment="1">
      <alignment horizontal="center" vertical="center"/>
    </xf>
    <xf numFmtId="41" fontId="0" fillId="3" borderId="13" xfId="1" applyFont="1" applyFill="1" applyBorder="1" applyAlignment="1">
      <alignment horizontal="center" vertical="center"/>
    </xf>
    <xf numFmtId="176" fontId="0" fillId="6" borderId="8" xfId="0" applyNumberFormat="1" applyFill="1" applyBorder="1" applyAlignment="1">
      <alignment horizontal="center" vertical="center"/>
    </xf>
    <xf numFmtId="176" fontId="0" fillId="6" borderId="11" xfId="0" applyNumberFormat="1" applyFill="1" applyBorder="1" applyAlignment="1">
      <alignment horizontal="center" vertical="center"/>
    </xf>
    <xf numFmtId="176" fontId="0" fillId="6" borderId="13" xfId="0" applyNumberFormat="1" applyFill="1" applyBorder="1" applyAlignment="1">
      <alignment horizontal="center" vertical="center"/>
    </xf>
    <xf numFmtId="0" fontId="37" fillId="7" borderId="44" xfId="0" applyFont="1" applyFill="1" applyBorder="1" applyAlignment="1">
      <alignment horizontal="center" vertical="center" wrapText="1"/>
    </xf>
    <xf numFmtId="41" fontId="0" fillId="6" borderId="45" xfId="1" applyFont="1" applyFill="1" applyBorder="1" applyAlignment="1">
      <alignment horizontal="center" vertical="center"/>
    </xf>
    <xf numFmtId="41" fontId="0" fillId="6" borderId="33" xfId="1" applyFont="1" applyFill="1" applyBorder="1" applyAlignment="1">
      <alignment horizontal="center" vertical="center"/>
    </xf>
    <xf numFmtId="41" fontId="0" fillId="6" borderId="46" xfId="1" applyFont="1" applyFill="1" applyBorder="1" applyAlignment="1">
      <alignment horizontal="center" vertical="center"/>
    </xf>
    <xf numFmtId="14" fontId="0" fillId="3" borderId="34" xfId="0" applyNumberForma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22" fillId="11" borderId="5" xfId="2" applyFont="1" applyFill="1" applyBorder="1" applyAlignment="1">
      <alignment horizontal="center" vertical="center" shrinkToFit="1"/>
    </xf>
    <xf numFmtId="41" fontId="13" fillId="6" borderId="14" xfId="0" applyNumberFormat="1" applyFont="1" applyFill="1" applyBorder="1" applyAlignment="1">
      <alignment horizontal="center" vertical="center"/>
    </xf>
    <xf numFmtId="0" fontId="38" fillId="3" borderId="28" xfId="0" applyFont="1" applyFill="1" applyBorder="1" applyAlignment="1">
      <alignment horizontal="center" vertical="center"/>
    </xf>
    <xf numFmtId="0" fontId="38" fillId="3" borderId="28" xfId="0" applyFont="1" applyFill="1" applyBorder="1" applyAlignment="1">
      <alignment horizontal="center" vertical="center" shrinkToFit="1"/>
    </xf>
    <xf numFmtId="14" fontId="38" fillId="3" borderId="28" xfId="0" applyNumberFormat="1" applyFont="1" applyFill="1" applyBorder="1" applyAlignment="1">
      <alignment horizontal="center" vertical="center" shrinkToFit="1"/>
    </xf>
    <xf numFmtId="14" fontId="38" fillId="3" borderId="29" xfId="0" applyNumberFormat="1" applyFont="1" applyFill="1" applyBorder="1" applyAlignment="1">
      <alignment horizontal="center" vertical="center" shrinkToFit="1"/>
    </xf>
    <xf numFmtId="41" fontId="38" fillId="3" borderId="9" xfId="1" applyFont="1" applyFill="1" applyBorder="1" applyAlignment="1">
      <alignment horizontal="center" vertical="center"/>
    </xf>
    <xf numFmtId="41" fontId="38" fillId="3" borderId="15" xfId="1" applyFont="1" applyFill="1" applyBorder="1" applyAlignment="1">
      <alignment horizontal="center" vertical="center"/>
    </xf>
    <xf numFmtId="41" fontId="38" fillId="3" borderId="32" xfId="1" applyFont="1" applyFill="1" applyBorder="1" applyAlignment="1">
      <alignment horizontal="center" vertical="center"/>
    </xf>
    <xf numFmtId="41" fontId="38" fillId="3" borderId="6" xfId="1" applyFont="1" applyFill="1" applyBorder="1" applyAlignment="1">
      <alignment horizontal="center" vertical="center"/>
    </xf>
    <xf numFmtId="41" fontId="38" fillId="3" borderId="3" xfId="1" applyFont="1" applyFill="1" applyBorder="1" applyAlignment="1">
      <alignment horizontal="center" vertical="center"/>
    </xf>
    <xf numFmtId="41" fontId="15" fillId="3" borderId="13" xfId="1" applyFont="1" applyFill="1" applyBorder="1" applyAlignment="1">
      <alignment vertical="center"/>
    </xf>
    <xf numFmtId="41" fontId="38" fillId="3" borderId="13" xfId="1" applyFont="1" applyFill="1" applyBorder="1" applyAlignment="1">
      <alignment horizontal="center" vertical="center"/>
    </xf>
    <xf numFmtId="41" fontId="38" fillId="3" borderId="12" xfId="1" applyFont="1" applyFill="1" applyBorder="1" applyAlignment="1">
      <alignment horizontal="center" vertical="center"/>
    </xf>
    <xf numFmtId="0" fontId="40" fillId="3" borderId="41" xfId="0" applyFont="1" applyFill="1" applyBorder="1" applyAlignment="1">
      <alignment horizontal="center" vertical="center" wrapText="1"/>
    </xf>
    <xf numFmtId="14" fontId="40" fillId="3" borderId="38" xfId="0" applyNumberFormat="1" applyFont="1" applyFill="1" applyBorder="1" applyAlignment="1">
      <alignment horizontal="center" vertical="center"/>
    </xf>
    <xf numFmtId="14" fontId="40" fillId="3" borderId="8" xfId="0" applyNumberFormat="1" applyFont="1" applyFill="1" applyBorder="1" applyAlignment="1">
      <alignment horizontal="center" vertical="center"/>
    </xf>
    <xf numFmtId="0" fontId="40" fillId="3" borderId="47" xfId="0" applyFont="1" applyFill="1" applyBorder="1" applyAlignment="1">
      <alignment horizontal="center" vertical="center"/>
    </xf>
    <xf numFmtId="14" fontId="40" fillId="3" borderId="34" xfId="0" applyNumberFormat="1" applyFont="1" applyFill="1" applyBorder="1" applyAlignment="1">
      <alignment horizontal="center" vertical="center"/>
    </xf>
    <xf numFmtId="14" fontId="40" fillId="3" borderId="11" xfId="0" applyNumberFormat="1" applyFont="1" applyFill="1" applyBorder="1" applyAlignment="1">
      <alignment horizontal="center" vertical="center"/>
    </xf>
    <xf numFmtId="0" fontId="40" fillId="3" borderId="42" xfId="0" applyFont="1" applyFill="1" applyBorder="1" applyAlignment="1">
      <alignment horizontal="center" vertical="center" wrapText="1"/>
    </xf>
    <xf numFmtId="14" fontId="40" fillId="3" borderId="43" xfId="0" applyNumberFormat="1" applyFont="1" applyFill="1" applyBorder="1" applyAlignment="1">
      <alignment horizontal="center" vertical="center"/>
    </xf>
    <xf numFmtId="14" fontId="40" fillId="3" borderId="13" xfId="0" applyNumberFormat="1" applyFont="1" applyFill="1" applyBorder="1" applyAlignment="1">
      <alignment horizontal="center" vertical="center"/>
    </xf>
    <xf numFmtId="9" fontId="40" fillId="3" borderId="8" xfId="0" applyNumberFormat="1" applyFont="1" applyFill="1" applyBorder="1" applyAlignment="1">
      <alignment horizontal="center" vertical="center"/>
    </xf>
    <xf numFmtId="41" fontId="40" fillId="3" borderId="8" xfId="1" applyFont="1" applyFill="1" applyBorder="1" applyAlignment="1">
      <alignment horizontal="center" vertical="center"/>
    </xf>
    <xf numFmtId="41" fontId="40" fillId="3" borderId="11" xfId="1" applyFont="1" applyFill="1" applyBorder="1" applyAlignment="1">
      <alignment horizontal="center" vertical="center"/>
    </xf>
    <xf numFmtId="9" fontId="40" fillId="3" borderId="11" xfId="0" applyNumberFormat="1" applyFont="1" applyFill="1" applyBorder="1" applyAlignment="1">
      <alignment horizontal="center" vertical="center"/>
    </xf>
    <xf numFmtId="9" fontId="40" fillId="3" borderId="13" xfId="0" applyNumberFormat="1" applyFont="1" applyFill="1" applyBorder="1" applyAlignment="1">
      <alignment horizontal="center" vertical="center"/>
    </xf>
    <xf numFmtId="41" fontId="40" fillId="3" borderId="13" xfId="1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 wrapText="1"/>
    </xf>
    <xf numFmtId="41" fontId="9" fillId="7" borderId="16" xfId="1" applyFont="1" applyFill="1" applyBorder="1" applyAlignment="1">
      <alignment horizontal="center" vertical="center" wrapText="1"/>
    </xf>
    <xf numFmtId="14" fontId="37" fillId="7" borderId="18" xfId="0" applyNumberFormat="1" applyFont="1" applyFill="1" applyBorder="1" applyAlignment="1">
      <alignment horizontal="center" vertical="center" wrapText="1"/>
    </xf>
    <xf numFmtId="0" fontId="31" fillId="8" borderId="30" xfId="0" applyFont="1" applyFill="1" applyBorder="1" applyAlignment="1">
      <alignment horizontal="center" vertical="center" wrapText="1"/>
    </xf>
    <xf numFmtId="0" fontId="31" fillId="8" borderId="8" xfId="0" applyFont="1" applyFill="1" applyBorder="1" applyAlignment="1">
      <alignment horizontal="center" vertical="center" wrapText="1"/>
    </xf>
    <xf numFmtId="0" fontId="31" fillId="8" borderId="11" xfId="0" applyFont="1" applyFill="1" applyBorder="1" applyAlignment="1">
      <alignment horizontal="center" vertical="center" wrapText="1"/>
    </xf>
    <xf numFmtId="0" fontId="31" fillId="8" borderId="34" xfId="0" applyFont="1" applyFill="1" applyBorder="1" applyAlignment="1">
      <alignment horizontal="center" vertical="center" wrapText="1"/>
    </xf>
    <xf numFmtId="0" fontId="37" fillId="11" borderId="20" xfId="0" applyFont="1" applyFill="1" applyBorder="1" applyAlignment="1">
      <alignment horizontal="center" vertical="center" shrinkToFit="1"/>
    </xf>
    <xf numFmtId="0" fontId="37" fillId="11" borderId="14" xfId="0" applyFont="1" applyFill="1" applyBorder="1" applyAlignment="1">
      <alignment horizontal="center" vertical="center" shrinkToFit="1"/>
    </xf>
    <xf numFmtId="0" fontId="8" fillId="10" borderId="0" xfId="0" applyFont="1" applyFill="1" applyAlignment="1">
      <alignment horizontal="left" vertical="center" wrapText="1"/>
    </xf>
    <xf numFmtId="0" fontId="9" fillId="4" borderId="7" xfId="2" applyFont="1" applyFill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center" vertical="center"/>
    </xf>
    <xf numFmtId="0" fontId="9" fillId="4" borderId="31" xfId="2" applyFont="1" applyFill="1" applyBorder="1" applyAlignment="1">
      <alignment horizontal="center" vertical="center"/>
    </xf>
    <xf numFmtId="0" fontId="9" fillId="4" borderId="4" xfId="2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/>
    </xf>
    <xf numFmtId="0" fontId="28" fillId="4" borderId="1" xfId="2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 wrapText="1"/>
    </xf>
    <xf numFmtId="0" fontId="21" fillId="4" borderId="1" xfId="2" applyFont="1" applyFill="1" applyBorder="1" applyAlignment="1">
      <alignment horizontal="center" vertical="center"/>
    </xf>
  </cellXfs>
  <cellStyles count="3">
    <cellStyle name="20% - 강조색4" xfId="2" builtinId="42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FF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89DB-742A-46CF-A01D-23324538900B}">
  <sheetPr>
    <tabColor rgb="FFFFC000"/>
    <pageSetUpPr fitToPage="1"/>
  </sheetPr>
  <dimension ref="B1:AC35"/>
  <sheetViews>
    <sheetView view="pageBreakPreview" zoomScale="85" zoomScaleNormal="100" zoomScaleSheetLayoutView="85" workbookViewId="0">
      <selection activeCell="L32" sqref="L32"/>
    </sheetView>
  </sheetViews>
  <sheetFormatPr defaultColWidth="8.88671875" defaultRowHeight="13.5" x14ac:dyDescent="0.15"/>
  <cols>
    <col min="1" max="1" width="1.33203125" style="1" customWidth="1"/>
    <col min="2" max="2" width="12.44140625" style="1" customWidth="1"/>
    <col min="3" max="3" width="13.88671875" style="1" customWidth="1"/>
    <col min="4" max="4" width="17" style="1" customWidth="1"/>
    <col min="5" max="5" width="12.5546875" style="1" customWidth="1"/>
    <col min="6" max="6" width="16.21875" style="1" customWidth="1"/>
    <col min="7" max="7" width="17" style="1" customWidth="1"/>
    <col min="8" max="8" width="17.88671875" style="1" customWidth="1"/>
    <col min="9" max="9" width="8.88671875" style="1"/>
    <col min="10" max="10" width="15.21875" style="1" customWidth="1"/>
    <col min="11" max="14" width="13.77734375" style="1" customWidth="1"/>
    <col min="15" max="15" width="15.109375" style="1" customWidth="1"/>
    <col min="16" max="17" width="15.21875" style="1" customWidth="1"/>
    <col min="18" max="19" width="13.77734375" style="1" customWidth="1"/>
    <col min="20" max="23" width="10.77734375" style="1" customWidth="1"/>
    <col min="24" max="24" width="15.77734375" style="1" customWidth="1"/>
    <col min="25" max="28" width="8.88671875" style="1"/>
    <col min="29" max="29" width="12.6640625" style="1" hidden="1" customWidth="1"/>
    <col min="30" max="16384" width="8.88671875" style="1"/>
  </cols>
  <sheetData>
    <row r="1" spans="2:29" ht="35.25" customHeight="1" x14ac:dyDescent="0.15">
      <c r="B1" s="10" t="s">
        <v>67</v>
      </c>
      <c r="C1" s="4"/>
      <c r="D1" s="4"/>
      <c r="E1" s="4"/>
    </row>
    <row r="2" spans="2:29" ht="41.25" customHeight="1" x14ac:dyDescent="0.15">
      <c r="B2" s="31" t="s">
        <v>35</v>
      </c>
      <c r="C2" s="31"/>
      <c r="D2" s="31"/>
      <c r="E2" s="31"/>
      <c r="J2" s="62"/>
      <c r="K2" s="62"/>
      <c r="L2" s="62"/>
      <c r="M2" s="62"/>
      <c r="N2" s="62"/>
      <c r="O2" s="62"/>
      <c r="P2" s="62"/>
      <c r="Q2" s="62"/>
      <c r="R2" s="62"/>
      <c r="T2" s="65"/>
      <c r="U2" s="65"/>
    </row>
    <row r="3" spans="2:29" ht="27" thickBot="1" x14ac:dyDescent="0.2">
      <c r="B3" s="44" t="s">
        <v>13</v>
      </c>
      <c r="C3" s="11"/>
      <c r="D3" s="12"/>
      <c r="E3" s="12"/>
      <c r="F3" s="12"/>
      <c r="G3" s="12"/>
      <c r="H3" s="12"/>
      <c r="I3" s="3"/>
      <c r="J3" s="60"/>
      <c r="K3" s="60"/>
      <c r="T3" s="65"/>
      <c r="U3" s="65"/>
    </row>
    <row r="4" spans="2:29" ht="30" customHeight="1" x14ac:dyDescent="0.15">
      <c r="B4" s="37" t="s">
        <v>14</v>
      </c>
      <c r="C4" s="38" t="s">
        <v>15</v>
      </c>
      <c r="D4" s="38" t="s">
        <v>16</v>
      </c>
      <c r="E4" s="38" t="s">
        <v>17</v>
      </c>
      <c r="F4" s="38" t="s">
        <v>18</v>
      </c>
      <c r="G4" s="38" t="s">
        <v>19</v>
      </c>
      <c r="H4" s="39" t="s">
        <v>20</v>
      </c>
      <c r="I4" s="3"/>
      <c r="J4" s="60"/>
      <c r="K4" s="60"/>
      <c r="L4" s="62"/>
      <c r="M4" s="62"/>
      <c r="N4" s="62"/>
      <c r="O4" s="62"/>
      <c r="P4" s="62"/>
      <c r="Q4" s="62"/>
      <c r="R4" s="62"/>
      <c r="S4" s="62"/>
      <c r="T4" s="65"/>
      <c r="U4" s="65"/>
    </row>
    <row r="5" spans="2:29" ht="30" customHeight="1" thickBot="1" x14ac:dyDescent="0.2">
      <c r="B5" s="91" t="s">
        <v>23</v>
      </c>
      <c r="C5" s="40"/>
      <c r="D5" s="41"/>
      <c r="E5" s="42"/>
      <c r="F5" s="90" t="s">
        <v>24</v>
      </c>
      <c r="G5" s="42"/>
      <c r="H5" s="43"/>
      <c r="I5" s="3"/>
      <c r="J5" s="62"/>
      <c r="K5" s="62"/>
      <c r="L5" s="62"/>
      <c r="M5" s="62"/>
      <c r="N5" s="62"/>
      <c r="O5" s="62"/>
      <c r="P5" s="62"/>
      <c r="Q5" s="62"/>
      <c r="R5" s="62"/>
      <c r="S5" s="62"/>
      <c r="T5" s="65"/>
      <c r="U5" s="65"/>
    </row>
    <row r="6" spans="2:29" ht="21.75" customHeight="1" x14ac:dyDescent="0.15">
      <c r="B6" s="13"/>
      <c r="C6" s="14"/>
      <c r="D6" s="14"/>
      <c r="E6" s="14"/>
      <c r="F6" s="14"/>
      <c r="G6" s="14"/>
      <c r="H6" s="14"/>
      <c r="I6" s="3"/>
      <c r="J6" s="63"/>
      <c r="K6" s="64"/>
      <c r="L6" s="62"/>
      <c r="M6" s="62"/>
      <c r="N6" s="64"/>
      <c r="T6" s="65"/>
      <c r="U6" s="65"/>
    </row>
    <row r="7" spans="2:29" ht="30" customHeight="1" thickBot="1" x14ac:dyDescent="0.2">
      <c r="B7" s="45" t="s">
        <v>36</v>
      </c>
      <c r="C7" s="11"/>
      <c r="D7" s="15"/>
      <c r="E7" s="15"/>
      <c r="F7" s="15"/>
      <c r="G7" s="15"/>
      <c r="H7" s="15"/>
      <c r="I7" s="3"/>
      <c r="J7" s="60"/>
      <c r="K7" s="60"/>
      <c r="T7" s="65"/>
      <c r="U7" s="65"/>
    </row>
    <row r="8" spans="2:29" ht="36.75" customHeight="1" thickBot="1" x14ac:dyDescent="0.2">
      <c r="B8" s="16" t="s">
        <v>0</v>
      </c>
      <c r="C8" s="17" t="s">
        <v>26</v>
      </c>
      <c r="D8" s="18" t="s">
        <v>25</v>
      </c>
      <c r="E8" s="3"/>
      <c r="F8" s="48" t="s">
        <v>31</v>
      </c>
      <c r="G8" s="30">
        <f>ROUNDDOWN((AC8/209)*8,0)</f>
        <v>0</v>
      </c>
      <c r="H8" s="3"/>
      <c r="I8" s="3"/>
      <c r="J8" s="60"/>
      <c r="K8" s="60"/>
      <c r="L8" s="62"/>
      <c r="M8" s="62"/>
      <c r="N8" s="62"/>
      <c r="O8" s="62"/>
      <c r="P8" s="62"/>
      <c r="Q8" s="62"/>
      <c r="R8" s="62"/>
      <c r="S8" s="62"/>
      <c r="T8" s="65"/>
      <c r="U8" s="65"/>
      <c r="AC8" s="6">
        <f>SUM(AC9:AC23)</f>
        <v>0</v>
      </c>
    </row>
    <row r="9" spans="2:29" ht="30" customHeight="1" thickTop="1" x14ac:dyDescent="0.15">
      <c r="B9" s="149" t="s">
        <v>42</v>
      </c>
      <c r="C9" s="19" t="s">
        <v>1</v>
      </c>
      <c r="D9" s="20"/>
      <c r="E9" s="3"/>
      <c r="F9" s="3"/>
      <c r="G9" s="8"/>
      <c r="H9" s="3"/>
      <c r="I9" s="3"/>
      <c r="J9" s="62"/>
      <c r="K9" s="62"/>
      <c r="L9" s="62"/>
      <c r="M9" s="62"/>
      <c r="N9" s="62"/>
      <c r="O9" s="62"/>
      <c r="P9" s="62"/>
      <c r="Q9" s="62"/>
      <c r="R9" s="62"/>
      <c r="S9" s="62"/>
      <c r="T9" s="65"/>
      <c r="U9" s="65"/>
      <c r="AC9" s="6">
        <f>D9</f>
        <v>0</v>
      </c>
    </row>
    <row r="10" spans="2:29" ht="30" customHeight="1" thickBot="1" x14ac:dyDescent="0.2">
      <c r="B10" s="150"/>
      <c r="C10" s="21" t="s">
        <v>2</v>
      </c>
      <c r="D10" s="22"/>
      <c r="E10" s="3"/>
      <c r="F10" s="7" t="s">
        <v>28</v>
      </c>
      <c r="G10" s="9"/>
      <c r="H10" s="3"/>
      <c r="I10" s="3"/>
      <c r="J10" s="63"/>
      <c r="K10" s="64"/>
      <c r="L10" s="62"/>
      <c r="M10" s="62"/>
      <c r="N10" s="64"/>
      <c r="T10" s="65"/>
      <c r="U10" s="65"/>
      <c r="AC10" s="6">
        <f t="shared" ref="AC10:AC19" si="0">D10</f>
        <v>0</v>
      </c>
    </row>
    <row r="11" spans="2:29" ht="30" customHeight="1" x14ac:dyDescent="0.15">
      <c r="B11" s="150"/>
      <c r="C11" s="21" t="s">
        <v>4</v>
      </c>
      <c r="D11" s="22"/>
      <c r="E11" s="3"/>
      <c r="F11" s="153" t="s">
        <v>7</v>
      </c>
      <c r="G11" s="154"/>
      <c r="H11" s="155" t="s">
        <v>32</v>
      </c>
      <c r="I11" s="3"/>
      <c r="L11" s="65"/>
      <c r="M11" s="65"/>
      <c r="T11" s="65"/>
      <c r="U11" s="65"/>
      <c r="AC11" s="6">
        <f t="shared" si="0"/>
        <v>0</v>
      </c>
    </row>
    <row r="12" spans="2:29" ht="33" customHeight="1" thickBot="1" x14ac:dyDescent="0.2">
      <c r="B12" s="150"/>
      <c r="C12" s="21" t="s">
        <v>3</v>
      </c>
      <c r="D12" s="22"/>
      <c r="E12" s="3"/>
      <c r="F12" s="139" t="s">
        <v>29</v>
      </c>
      <c r="G12" s="140" t="s">
        <v>30</v>
      </c>
      <c r="H12" s="156"/>
      <c r="I12" s="3"/>
      <c r="AC12" s="6">
        <f t="shared" si="0"/>
        <v>0</v>
      </c>
    </row>
    <row r="13" spans="2:29" ht="30" customHeight="1" thickTop="1" thickBot="1" x14ac:dyDescent="0.2">
      <c r="B13" s="150"/>
      <c r="C13" s="21" t="s">
        <v>5</v>
      </c>
      <c r="D13" s="22"/>
      <c r="E13" s="3"/>
      <c r="F13" s="32"/>
      <c r="G13" s="33"/>
      <c r="H13" s="34">
        <f>ROUNDDOWN(G8*30*(F13+G13/365),-1)</f>
        <v>0</v>
      </c>
      <c r="I13" s="3"/>
      <c r="AC13" s="6">
        <f t="shared" si="0"/>
        <v>0</v>
      </c>
    </row>
    <row r="14" spans="2:29" ht="30" customHeight="1" x14ac:dyDescent="0.15">
      <c r="B14" s="150"/>
      <c r="C14" s="21" t="s">
        <v>12</v>
      </c>
      <c r="D14" s="22"/>
      <c r="E14" s="3"/>
      <c r="F14" s="3"/>
      <c r="G14" s="8"/>
      <c r="H14" s="3"/>
      <c r="I14" s="3"/>
      <c r="T14" s="62"/>
      <c r="U14" s="62"/>
      <c r="V14" s="62"/>
      <c r="AC14" s="6">
        <f t="shared" si="0"/>
        <v>0</v>
      </c>
    </row>
    <row r="15" spans="2:29" ht="30" customHeight="1" thickBot="1" x14ac:dyDescent="0.2">
      <c r="B15" s="150"/>
      <c r="C15" s="21" t="s">
        <v>6</v>
      </c>
      <c r="D15" s="22"/>
      <c r="E15" s="3"/>
      <c r="F15" s="7" t="s">
        <v>33</v>
      </c>
      <c r="G15" s="3"/>
      <c r="H15" s="3"/>
      <c r="I15" s="3"/>
      <c r="T15" s="62"/>
      <c r="U15" s="62"/>
      <c r="V15" s="62"/>
      <c r="AC15" s="6">
        <f t="shared" si="0"/>
        <v>0</v>
      </c>
    </row>
    <row r="16" spans="2:29" ht="30" customHeight="1" thickBot="1" x14ac:dyDescent="0.2">
      <c r="B16" s="150"/>
      <c r="C16" s="21" t="s">
        <v>10</v>
      </c>
      <c r="D16" s="22"/>
      <c r="E16" s="3"/>
      <c r="F16" s="49" t="s">
        <v>8</v>
      </c>
      <c r="G16" s="46" t="s">
        <v>34</v>
      </c>
      <c r="H16" s="47" t="s">
        <v>9</v>
      </c>
      <c r="I16" s="3"/>
      <c r="N16" s="63"/>
      <c r="O16" s="64"/>
      <c r="P16" s="62"/>
      <c r="S16" s="64"/>
      <c r="AC16" s="6">
        <f t="shared" si="0"/>
        <v>0</v>
      </c>
    </row>
    <row r="17" spans="2:29" ht="34.5" customHeight="1" thickTop="1" thickBot="1" x14ac:dyDescent="0.2">
      <c r="B17" s="150"/>
      <c r="C17" s="21" t="s">
        <v>11</v>
      </c>
      <c r="D17" s="22"/>
      <c r="E17" s="3"/>
      <c r="F17" s="35">
        <f>H13</f>
        <v>0</v>
      </c>
      <c r="G17" s="61"/>
      <c r="H17" s="36">
        <f>F17-G17</f>
        <v>0</v>
      </c>
      <c r="I17" s="3"/>
      <c r="AC17" s="6">
        <f t="shared" si="0"/>
        <v>0</v>
      </c>
    </row>
    <row r="18" spans="2:29" ht="34.5" customHeight="1" x14ac:dyDescent="0.15">
      <c r="B18" s="151"/>
      <c r="C18" s="55" t="s">
        <v>43</v>
      </c>
      <c r="D18" s="56"/>
      <c r="E18" s="3"/>
      <c r="F18" s="57"/>
      <c r="G18" s="57"/>
      <c r="H18" s="58"/>
      <c r="I18" s="3"/>
      <c r="AC18" s="6">
        <f t="shared" si="0"/>
        <v>0</v>
      </c>
    </row>
    <row r="19" spans="2:29" ht="30" customHeight="1" thickBot="1" x14ac:dyDescent="0.2">
      <c r="B19" s="152"/>
      <c r="C19" s="26" t="s">
        <v>44</v>
      </c>
      <c r="D19" s="27"/>
      <c r="E19" s="3"/>
      <c r="F19" s="3"/>
      <c r="G19" s="3"/>
      <c r="H19" s="3"/>
      <c r="I19" s="3"/>
      <c r="AC19" s="6">
        <f t="shared" si="0"/>
        <v>0</v>
      </c>
    </row>
    <row r="20" spans="2:29" ht="5.25" customHeight="1" thickBot="1" x14ac:dyDescent="0.2">
      <c r="B20" s="24"/>
      <c r="C20" s="23"/>
      <c r="D20" s="25"/>
      <c r="E20" s="3"/>
      <c r="F20" s="3"/>
      <c r="G20" s="3"/>
      <c r="H20" s="3"/>
      <c r="I20" s="3"/>
    </row>
    <row r="21" spans="2:29" ht="30" customHeight="1" x14ac:dyDescent="0.15">
      <c r="B21" s="157" t="s">
        <v>27</v>
      </c>
      <c r="C21" s="28" t="s">
        <v>62</v>
      </c>
      <c r="D21" s="29"/>
      <c r="E21" s="3"/>
      <c r="F21" s="3"/>
      <c r="G21" s="3"/>
      <c r="H21" s="3"/>
      <c r="I21" s="3"/>
      <c r="AC21" s="2">
        <f>ROUNDDOWN(D21/12,0)</f>
        <v>0</v>
      </c>
    </row>
    <row r="22" spans="2:29" ht="30" customHeight="1" x14ac:dyDescent="0.15">
      <c r="B22" s="150"/>
      <c r="C22" s="21" t="s">
        <v>63</v>
      </c>
      <c r="D22" s="22"/>
      <c r="E22" s="3"/>
      <c r="F22" s="3"/>
      <c r="G22" s="3"/>
      <c r="H22" s="3"/>
      <c r="I22" s="3"/>
      <c r="AC22" s="2">
        <f t="shared" ref="AC22:AC23" si="1">ROUNDDOWN(D22/12,0)</f>
        <v>0</v>
      </c>
    </row>
    <row r="23" spans="2:29" ht="30" customHeight="1" thickBot="1" x14ac:dyDescent="0.2">
      <c r="B23" s="152"/>
      <c r="C23" s="110" t="s">
        <v>49</v>
      </c>
      <c r="D23" s="27"/>
      <c r="E23" s="3"/>
      <c r="F23" s="3"/>
      <c r="G23" s="3"/>
      <c r="H23" s="3"/>
      <c r="I23" s="3"/>
      <c r="AC23" s="2">
        <f t="shared" si="1"/>
        <v>0</v>
      </c>
    </row>
    <row r="24" spans="2:29" s="5" customFormat="1" ht="82.5" customHeight="1" x14ac:dyDescent="0.15">
      <c r="B24" s="158" t="s">
        <v>50</v>
      </c>
      <c r="C24" s="158"/>
      <c r="D24" s="158"/>
      <c r="E24" s="158"/>
      <c r="F24" s="158"/>
      <c r="G24" s="158"/>
      <c r="H24" s="158"/>
      <c r="I24" s="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9" ht="16.5" customHeight="1" x14ac:dyDescent="0.15"/>
    <row r="26" spans="2:29" ht="83.25" customHeight="1" thickBot="1" x14ac:dyDescent="0.2">
      <c r="B26" s="53" t="s">
        <v>66</v>
      </c>
      <c r="J26" s="148" t="s">
        <v>59</v>
      </c>
      <c r="K26" s="148"/>
      <c r="L26" s="148"/>
      <c r="M26" s="148"/>
      <c r="N26" s="148"/>
      <c r="O26" s="148"/>
      <c r="P26" s="148"/>
    </row>
    <row r="27" spans="2:29" ht="30" customHeight="1" thickBot="1" x14ac:dyDescent="0.2">
      <c r="B27" s="142" t="s">
        <v>41</v>
      </c>
      <c r="C27" s="144" t="s">
        <v>48</v>
      </c>
      <c r="D27" s="144"/>
      <c r="E27" s="142"/>
      <c r="F27" s="144" t="s">
        <v>37</v>
      </c>
      <c r="J27" s="77" t="s">
        <v>61</v>
      </c>
      <c r="K27" s="78" t="s">
        <v>64</v>
      </c>
      <c r="L27" s="141" t="s">
        <v>65</v>
      </c>
      <c r="M27" s="79" t="s">
        <v>47</v>
      </c>
      <c r="N27" s="80" t="s">
        <v>52</v>
      </c>
      <c r="O27" s="81" t="s">
        <v>54</v>
      </c>
      <c r="P27" s="104" t="s">
        <v>53</v>
      </c>
      <c r="Q27" s="82" t="s">
        <v>56</v>
      </c>
    </row>
    <row r="28" spans="2:29" ht="30" customHeight="1" thickTop="1" x14ac:dyDescent="0.15">
      <c r="B28" s="143"/>
      <c r="C28" s="54" t="s">
        <v>38</v>
      </c>
      <c r="D28" s="66" t="s">
        <v>39</v>
      </c>
      <c r="E28" s="72" t="s">
        <v>40</v>
      </c>
      <c r="F28" s="145"/>
      <c r="J28" s="83"/>
      <c r="K28" s="84"/>
      <c r="L28" s="85"/>
      <c r="M28" s="101" t="str">
        <f>IF(ISNUMBER(K28),L28-K28+1,"")</f>
        <v/>
      </c>
      <c r="N28" s="86"/>
      <c r="O28" s="87"/>
      <c r="P28" s="105">
        <f>O28/365</f>
        <v>0</v>
      </c>
      <c r="Q28" s="88">
        <f>IFERROR(M28*P28,0)</f>
        <v>0</v>
      </c>
      <c r="R28" s="62"/>
      <c r="S28" s="62"/>
    </row>
    <row r="29" spans="2:29" ht="30" customHeight="1" x14ac:dyDescent="0.15">
      <c r="B29" s="76">
        <v>0.5</v>
      </c>
      <c r="C29" s="59">
        <v>3314380</v>
      </c>
      <c r="D29" s="67">
        <v>2775460</v>
      </c>
      <c r="E29" s="73">
        <v>2371260</v>
      </c>
      <c r="F29" s="70">
        <v>943120</v>
      </c>
      <c r="J29" s="109"/>
      <c r="K29" s="108"/>
      <c r="L29" s="92"/>
      <c r="M29" s="102" t="str">
        <f t="shared" ref="M29:M30" si="2">IF(ISNUMBER(K29),L29-K29+1,"")</f>
        <v/>
      </c>
      <c r="N29" s="93"/>
      <c r="O29" s="94"/>
      <c r="P29" s="106">
        <f>O29/365</f>
        <v>0</v>
      </c>
      <c r="Q29" s="95">
        <f t="shared" ref="Q29:Q30" si="3">IFERROR(M29*P29,0)</f>
        <v>0</v>
      </c>
      <c r="R29" s="62"/>
      <c r="S29" s="62"/>
    </row>
    <row r="30" spans="2:29" ht="30" customHeight="1" thickBot="1" x14ac:dyDescent="0.2">
      <c r="B30" s="50">
        <v>0.6</v>
      </c>
      <c r="C30" s="51">
        <v>3406000</v>
      </c>
      <c r="D30" s="68">
        <v>2759290</v>
      </c>
      <c r="E30" s="74">
        <v>2274260</v>
      </c>
      <c r="F30" s="70">
        <v>1131740</v>
      </c>
      <c r="J30" s="96"/>
      <c r="K30" s="97"/>
      <c r="L30" s="98"/>
      <c r="M30" s="103" t="str">
        <f t="shared" si="2"/>
        <v/>
      </c>
      <c r="N30" s="99"/>
      <c r="O30" s="100"/>
      <c r="P30" s="107">
        <f>O30/365</f>
        <v>0</v>
      </c>
      <c r="Q30" s="89">
        <f t="shared" si="3"/>
        <v>0</v>
      </c>
    </row>
    <row r="31" spans="2:29" ht="30" customHeight="1" thickBot="1" x14ac:dyDescent="0.2">
      <c r="B31" s="50">
        <v>0.7</v>
      </c>
      <c r="C31" s="51">
        <v>3497620</v>
      </c>
      <c r="D31" s="68">
        <v>2743120</v>
      </c>
      <c r="E31" s="74">
        <v>2177250</v>
      </c>
      <c r="F31" s="70">
        <v>1320370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</row>
    <row r="32" spans="2:29" ht="30" customHeight="1" thickBot="1" x14ac:dyDescent="0.2">
      <c r="B32" s="50">
        <v>0.8</v>
      </c>
      <c r="C32" s="51">
        <v>3589230</v>
      </c>
      <c r="D32" s="68">
        <v>2726950</v>
      </c>
      <c r="E32" s="74">
        <v>2080240</v>
      </c>
      <c r="F32" s="70">
        <v>1508990</v>
      </c>
      <c r="J32" s="146" t="s">
        <v>57</v>
      </c>
      <c r="K32" s="147"/>
      <c r="L32" s="111">
        <f>MIN(2371260,(Q28+Q29+Q30))</f>
        <v>0</v>
      </c>
      <c r="M32" s="62"/>
      <c r="N32" s="62"/>
      <c r="O32" s="62"/>
      <c r="P32" s="62"/>
      <c r="Q32" s="62"/>
      <c r="R32" s="62"/>
      <c r="S32" s="62"/>
    </row>
    <row r="33" spans="2:17" ht="30" customHeight="1" x14ac:dyDescent="0.15">
      <c r="B33" s="50">
        <v>0.9</v>
      </c>
      <c r="C33" s="51">
        <v>3680850</v>
      </c>
      <c r="D33" s="68">
        <v>2710790</v>
      </c>
      <c r="E33" s="74">
        <v>1983240</v>
      </c>
      <c r="F33" s="70">
        <v>1697610</v>
      </c>
      <c r="J33" s="62"/>
      <c r="K33" s="62"/>
      <c r="L33" s="62"/>
      <c r="M33" s="62"/>
      <c r="N33" s="62"/>
      <c r="O33" s="62"/>
      <c r="P33" s="62"/>
      <c r="Q33" s="62"/>
    </row>
    <row r="34" spans="2:17" ht="30" customHeight="1" thickBot="1" x14ac:dyDescent="0.2">
      <c r="B34" s="50">
        <v>1</v>
      </c>
      <c r="C34" s="52">
        <v>3772470</v>
      </c>
      <c r="D34" s="69">
        <v>2694620</v>
      </c>
      <c r="E34" s="75">
        <v>1886230</v>
      </c>
      <c r="F34" s="71">
        <v>1886240</v>
      </c>
      <c r="J34" s="62"/>
      <c r="K34" s="64"/>
      <c r="O34" s="64"/>
      <c r="Q34" s="2"/>
    </row>
    <row r="35" spans="2:17" ht="210.75" customHeight="1" thickTop="1" x14ac:dyDescent="0.15">
      <c r="B35" s="148" t="s">
        <v>46</v>
      </c>
      <c r="C35" s="148"/>
      <c r="D35" s="148"/>
      <c r="E35" s="148"/>
      <c r="F35" s="148"/>
      <c r="G35" s="148"/>
      <c r="H35" s="148"/>
      <c r="J35" s="63"/>
      <c r="K35" s="64"/>
      <c r="L35" s="62"/>
      <c r="M35" s="62"/>
      <c r="N35" s="64"/>
    </row>
  </sheetData>
  <mergeCells count="11">
    <mergeCell ref="J26:P26"/>
    <mergeCell ref="B9:B19"/>
    <mergeCell ref="F11:G11"/>
    <mergeCell ref="H11:H12"/>
    <mergeCell ref="B21:B23"/>
    <mergeCell ref="B24:H24"/>
    <mergeCell ref="B27:B28"/>
    <mergeCell ref="C27:E27"/>
    <mergeCell ref="F27:F28"/>
    <mergeCell ref="J32:K32"/>
    <mergeCell ref="B35:H35"/>
  </mergeCells>
  <phoneticPr fontId="3" type="noConversion"/>
  <pageMargins left="0.53" right="0.56999999999999995" top="1" bottom="1" header="0.5" footer="0.5"/>
  <pageSetup paperSize="8" scale="73" fitToHeight="0" orientation="landscape" r:id="rId1"/>
  <headerFooter alignWithMargins="0"/>
  <rowBreaks count="1" manualBreakCount="1">
    <brk id="2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89E1-E36D-4EA8-A785-6B2BF31B6425}">
  <sheetPr>
    <tabColor rgb="FFFFC000"/>
    <pageSetUpPr fitToPage="1"/>
  </sheetPr>
  <dimension ref="B1:AC35"/>
  <sheetViews>
    <sheetView tabSelected="1" view="pageBreakPreview" zoomScale="70" zoomScaleNormal="100" zoomScaleSheetLayoutView="70" workbookViewId="0">
      <selection activeCell="L32" sqref="L32"/>
    </sheetView>
  </sheetViews>
  <sheetFormatPr defaultColWidth="8.88671875" defaultRowHeight="13.5" x14ac:dyDescent="0.15"/>
  <cols>
    <col min="1" max="1" width="1.33203125" style="1" customWidth="1"/>
    <col min="2" max="2" width="12.44140625" style="1" customWidth="1"/>
    <col min="3" max="3" width="13.88671875" style="1" customWidth="1"/>
    <col min="4" max="4" width="17" style="1" customWidth="1"/>
    <col min="5" max="5" width="12.5546875" style="1" customWidth="1"/>
    <col min="6" max="6" width="16.21875" style="1" customWidth="1"/>
    <col min="7" max="7" width="17" style="1" customWidth="1"/>
    <col min="8" max="8" width="17.88671875" style="1" customWidth="1"/>
    <col min="9" max="9" width="8.88671875" style="1"/>
    <col min="10" max="10" width="15.21875" style="1" customWidth="1"/>
    <col min="11" max="11" width="14.21875" style="1" customWidth="1"/>
    <col min="12" max="14" width="13.77734375" style="1" customWidth="1"/>
    <col min="15" max="15" width="15.109375" style="1" customWidth="1"/>
    <col min="16" max="17" width="15.21875" style="1" customWidth="1"/>
    <col min="18" max="19" width="13.77734375" style="1" customWidth="1"/>
    <col min="20" max="23" width="10.77734375" style="1" customWidth="1"/>
    <col min="24" max="24" width="15.77734375" style="1" customWidth="1"/>
    <col min="25" max="28" width="8.88671875" style="1"/>
    <col min="29" max="29" width="12.6640625" style="1" hidden="1" customWidth="1"/>
    <col min="30" max="16384" width="8.88671875" style="1"/>
  </cols>
  <sheetData>
    <row r="1" spans="2:29" ht="35.25" customHeight="1" x14ac:dyDescent="0.15">
      <c r="B1" s="10" t="s">
        <v>60</v>
      </c>
      <c r="C1" s="4"/>
      <c r="D1" s="4"/>
      <c r="E1" s="4"/>
    </row>
    <row r="2" spans="2:29" ht="41.25" customHeight="1" x14ac:dyDescent="0.15">
      <c r="B2" s="31" t="s">
        <v>35</v>
      </c>
      <c r="C2" s="31"/>
      <c r="D2" s="31"/>
      <c r="E2" s="31"/>
      <c r="J2" s="62"/>
      <c r="K2" s="62"/>
      <c r="L2" s="62"/>
      <c r="M2" s="62"/>
      <c r="N2" s="62"/>
      <c r="O2" s="62"/>
      <c r="P2" s="62"/>
      <c r="Q2" s="62"/>
      <c r="R2" s="62"/>
      <c r="T2" s="65"/>
      <c r="U2" s="65"/>
    </row>
    <row r="3" spans="2:29" ht="27" thickBot="1" x14ac:dyDescent="0.2">
      <c r="B3" s="44" t="s">
        <v>13</v>
      </c>
      <c r="C3" s="11"/>
      <c r="D3" s="12"/>
      <c r="E3" s="12"/>
      <c r="F3" s="12"/>
      <c r="G3" s="12"/>
      <c r="H3" s="12"/>
      <c r="I3" s="3"/>
      <c r="J3" s="60"/>
      <c r="K3" s="60"/>
      <c r="T3" s="65"/>
      <c r="U3" s="65"/>
    </row>
    <row r="4" spans="2:29" ht="30" customHeight="1" x14ac:dyDescent="0.15">
      <c r="B4" s="37" t="s">
        <v>14</v>
      </c>
      <c r="C4" s="38" t="s">
        <v>15</v>
      </c>
      <c r="D4" s="38" t="s">
        <v>16</v>
      </c>
      <c r="E4" s="38" t="s">
        <v>17</v>
      </c>
      <c r="F4" s="38" t="s">
        <v>18</v>
      </c>
      <c r="G4" s="38" t="s">
        <v>19</v>
      </c>
      <c r="H4" s="39" t="s">
        <v>20</v>
      </c>
      <c r="I4" s="3"/>
      <c r="J4" s="60"/>
      <c r="K4" s="60"/>
      <c r="L4" s="62"/>
      <c r="M4" s="62"/>
      <c r="N4" s="62"/>
      <c r="O4" s="62"/>
      <c r="P4" s="62"/>
      <c r="Q4" s="62"/>
      <c r="R4" s="62"/>
      <c r="S4" s="62"/>
      <c r="T4" s="65"/>
      <c r="U4" s="65"/>
    </row>
    <row r="5" spans="2:29" ht="30" customHeight="1" thickBot="1" x14ac:dyDescent="0.2">
      <c r="B5" s="91" t="s">
        <v>23</v>
      </c>
      <c r="C5" s="112" t="s">
        <v>21</v>
      </c>
      <c r="D5" s="113" t="s">
        <v>22</v>
      </c>
      <c r="E5" s="114">
        <v>61</v>
      </c>
      <c r="F5" s="90" t="s">
        <v>24</v>
      </c>
      <c r="G5" s="114">
        <v>45352</v>
      </c>
      <c r="H5" s="115">
        <v>45717</v>
      </c>
      <c r="I5" s="3"/>
      <c r="J5" s="62"/>
      <c r="K5" s="62"/>
      <c r="L5" s="62"/>
      <c r="M5" s="62"/>
      <c r="N5" s="62"/>
      <c r="O5" s="62"/>
      <c r="P5" s="62"/>
      <c r="Q5" s="62"/>
      <c r="R5" s="62"/>
      <c r="S5" s="62"/>
      <c r="T5" s="65"/>
      <c r="U5" s="65"/>
    </row>
    <row r="6" spans="2:29" ht="21.75" customHeight="1" x14ac:dyDescent="0.15">
      <c r="B6" s="13"/>
      <c r="C6" s="14"/>
      <c r="D6" s="14"/>
      <c r="E6" s="14"/>
      <c r="F6" s="14"/>
      <c r="G6" s="14"/>
      <c r="H6" s="14"/>
      <c r="I6" s="3"/>
      <c r="J6" s="63"/>
      <c r="K6" s="64"/>
      <c r="L6" s="62"/>
      <c r="M6" s="62"/>
      <c r="N6" s="64"/>
      <c r="T6" s="65"/>
      <c r="U6" s="65"/>
    </row>
    <row r="7" spans="2:29" ht="30" customHeight="1" thickBot="1" x14ac:dyDescent="0.2">
      <c r="B7" s="45" t="s">
        <v>36</v>
      </c>
      <c r="C7" s="11"/>
      <c r="D7" s="15"/>
      <c r="E7" s="15"/>
      <c r="F7" s="15"/>
      <c r="G7" s="15"/>
      <c r="H7" s="15"/>
      <c r="I7" s="3"/>
      <c r="J7" s="60"/>
      <c r="K7" s="60"/>
      <c r="T7" s="65"/>
      <c r="U7" s="65"/>
    </row>
    <row r="8" spans="2:29" ht="36.75" customHeight="1" thickBot="1" x14ac:dyDescent="0.2">
      <c r="B8" s="16" t="s">
        <v>0</v>
      </c>
      <c r="C8" s="17" t="s">
        <v>26</v>
      </c>
      <c r="D8" s="18" t="s">
        <v>25</v>
      </c>
      <c r="E8" s="3"/>
      <c r="F8" s="48" t="s">
        <v>31</v>
      </c>
      <c r="G8" s="30">
        <f>ROUNDDOWN((AC8/209)*8,0)</f>
        <v>182237</v>
      </c>
      <c r="H8" s="3"/>
      <c r="I8" s="3"/>
      <c r="J8" s="60"/>
      <c r="K8" s="60"/>
      <c r="L8" s="62"/>
      <c r="M8" s="62"/>
      <c r="N8" s="62"/>
      <c r="O8" s="62"/>
      <c r="P8" s="62"/>
      <c r="Q8" s="62"/>
      <c r="R8" s="62"/>
      <c r="S8" s="62"/>
      <c r="T8" s="65"/>
      <c r="U8" s="65"/>
      <c r="AC8" s="6">
        <f>SUM(AC9:AC23)</f>
        <v>4760952</v>
      </c>
    </row>
    <row r="9" spans="2:29" ht="30" customHeight="1" thickTop="1" x14ac:dyDescent="0.15">
      <c r="B9" s="149" t="s">
        <v>42</v>
      </c>
      <c r="C9" s="19" t="s">
        <v>1</v>
      </c>
      <c r="D9" s="116">
        <v>3388300</v>
      </c>
      <c r="E9" s="3"/>
      <c r="F9" s="3"/>
      <c r="G9" s="8"/>
      <c r="H9" s="3"/>
      <c r="I9" s="3"/>
      <c r="J9" s="62"/>
      <c r="K9" s="62"/>
      <c r="L9" s="62"/>
      <c r="M9" s="62"/>
      <c r="N9" s="62"/>
      <c r="O9" s="62"/>
      <c r="P9" s="62"/>
      <c r="Q9" s="62"/>
      <c r="R9" s="62"/>
      <c r="S9" s="62"/>
      <c r="T9" s="65"/>
      <c r="U9" s="65"/>
      <c r="AC9" s="6">
        <f>D9</f>
        <v>3388300</v>
      </c>
    </row>
    <row r="10" spans="2:29" ht="30" customHeight="1" thickBot="1" x14ac:dyDescent="0.2">
      <c r="B10" s="150"/>
      <c r="C10" s="21" t="s">
        <v>2</v>
      </c>
      <c r="D10" s="117">
        <v>140000</v>
      </c>
      <c r="E10" s="3"/>
      <c r="F10" s="7" t="s">
        <v>28</v>
      </c>
      <c r="G10" s="9"/>
      <c r="H10" s="3"/>
      <c r="I10" s="3"/>
      <c r="J10" s="63"/>
      <c r="K10" s="64"/>
      <c r="L10" s="62"/>
      <c r="M10" s="62"/>
      <c r="N10" s="64"/>
      <c r="T10" s="65"/>
      <c r="U10" s="65"/>
      <c r="AC10" s="6">
        <f t="shared" ref="AC10:AC19" si="0">D10</f>
        <v>140000</v>
      </c>
    </row>
    <row r="11" spans="2:29" ht="30" customHeight="1" x14ac:dyDescent="0.15">
      <c r="B11" s="150"/>
      <c r="C11" s="21" t="s">
        <v>4</v>
      </c>
      <c r="D11" s="117">
        <v>250000</v>
      </c>
      <c r="E11" s="3"/>
      <c r="F11" s="153" t="s">
        <v>7</v>
      </c>
      <c r="G11" s="154"/>
      <c r="H11" s="155" t="s">
        <v>32</v>
      </c>
      <c r="I11" s="3"/>
      <c r="L11" s="65"/>
      <c r="M11" s="65"/>
      <c r="T11" s="65"/>
      <c r="U11" s="65"/>
      <c r="AC11" s="6">
        <f t="shared" si="0"/>
        <v>250000</v>
      </c>
    </row>
    <row r="12" spans="2:29" ht="33" customHeight="1" thickBot="1" x14ac:dyDescent="0.2">
      <c r="B12" s="150"/>
      <c r="C12" s="21" t="s">
        <v>3</v>
      </c>
      <c r="D12" s="117">
        <v>130000</v>
      </c>
      <c r="E12" s="3"/>
      <c r="F12" s="139" t="s">
        <v>29</v>
      </c>
      <c r="G12" s="140" t="s">
        <v>30</v>
      </c>
      <c r="H12" s="156"/>
      <c r="I12" s="3"/>
      <c r="AC12" s="6">
        <f t="shared" si="0"/>
        <v>130000</v>
      </c>
    </row>
    <row r="13" spans="2:29" ht="30" customHeight="1" thickTop="1" thickBot="1" x14ac:dyDescent="0.2">
      <c r="B13" s="150"/>
      <c r="C13" s="21" t="s">
        <v>5</v>
      </c>
      <c r="D13" s="117">
        <v>60000</v>
      </c>
      <c r="E13" s="3"/>
      <c r="F13" s="123">
        <v>1</v>
      </c>
      <c r="G13" s="122">
        <v>0</v>
      </c>
      <c r="H13" s="34">
        <f>ROUNDDOWN(G8*30*(F13+G13/365),-1)</f>
        <v>5467110</v>
      </c>
      <c r="I13" s="3"/>
      <c r="AC13" s="6">
        <f t="shared" si="0"/>
        <v>60000</v>
      </c>
    </row>
    <row r="14" spans="2:29" ht="30" customHeight="1" x14ac:dyDescent="0.15">
      <c r="B14" s="150"/>
      <c r="C14" s="21" t="s">
        <v>12</v>
      </c>
      <c r="D14" s="117">
        <v>0</v>
      </c>
      <c r="E14" s="3"/>
      <c r="F14" s="3"/>
      <c r="G14" s="8"/>
      <c r="H14" s="3"/>
      <c r="I14" s="3"/>
      <c r="T14" s="62"/>
      <c r="U14" s="62"/>
      <c r="V14" s="62"/>
      <c r="AC14" s="6">
        <f t="shared" si="0"/>
        <v>0</v>
      </c>
    </row>
    <row r="15" spans="2:29" ht="30" customHeight="1" thickBot="1" x14ac:dyDescent="0.2">
      <c r="B15" s="150"/>
      <c r="C15" s="21" t="s">
        <v>6</v>
      </c>
      <c r="D15" s="117">
        <v>65000</v>
      </c>
      <c r="E15" s="3"/>
      <c r="F15" s="7" t="s">
        <v>33</v>
      </c>
      <c r="G15" s="3"/>
      <c r="H15" s="3"/>
      <c r="I15" s="3"/>
      <c r="T15" s="62"/>
      <c r="U15" s="62"/>
      <c r="V15" s="62"/>
      <c r="AC15" s="6">
        <f t="shared" si="0"/>
        <v>65000</v>
      </c>
    </row>
    <row r="16" spans="2:29" ht="30" customHeight="1" thickBot="1" x14ac:dyDescent="0.2">
      <c r="B16" s="150"/>
      <c r="C16" s="21" t="s">
        <v>10</v>
      </c>
      <c r="D16" s="117">
        <v>0</v>
      </c>
      <c r="E16" s="3"/>
      <c r="F16" s="49" t="s">
        <v>8</v>
      </c>
      <c r="G16" s="46" t="s">
        <v>34</v>
      </c>
      <c r="H16" s="47" t="s">
        <v>9</v>
      </c>
      <c r="I16" s="3"/>
      <c r="N16" s="63"/>
      <c r="O16" s="64"/>
      <c r="P16" s="62"/>
      <c r="S16" s="64"/>
      <c r="AC16" s="6">
        <f t="shared" si="0"/>
        <v>0</v>
      </c>
    </row>
    <row r="17" spans="2:29" ht="34.5" customHeight="1" thickTop="1" thickBot="1" x14ac:dyDescent="0.2">
      <c r="B17" s="150"/>
      <c r="C17" s="21" t="s">
        <v>11</v>
      </c>
      <c r="D17" s="117">
        <v>0</v>
      </c>
      <c r="E17" s="3"/>
      <c r="F17" s="35">
        <f>H13</f>
        <v>5467110</v>
      </c>
      <c r="G17" s="121">
        <v>2500000</v>
      </c>
      <c r="H17" s="36">
        <f>F17-G17</f>
        <v>2967110</v>
      </c>
      <c r="I17" s="3"/>
      <c r="AC17" s="6">
        <f t="shared" si="0"/>
        <v>0</v>
      </c>
    </row>
    <row r="18" spans="2:29" ht="34.5" customHeight="1" x14ac:dyDescent="0.15">
      <c r="B18" s="151"/>
      <c r="C18" s="55" t="s">
        <v>43</v>
      </c>
      <c r="D18" s="118">
        <v>0</v>
      </c>
      <c r="E18" s="3"/>
      <c r="F18" s="57"/>
      <c r="G18" s="57"/>
      <c r="H18" s="58"/>
      <c r="I18" s="3"/>
      <c r="AC18" s="6">
        <f t="shared" si="0"/>
        <v>0</v>
      </c>
    </row>
    <row r="19" spans="2:29" ht="30" customHeight="1" thickBot="1" x14ac:dyDescent="0.2">
      <c r="B19" s="152"/>
      <c r="C19" s="26" t="s">
        <v>44</v>
      </c>
      <c r="D19" s="119">
        <v>0</v>
      </c>
      <c r="E19" s="3"/>
      <c r="F19" s="3"/>
      <c r="G19" s="3"/>
      <c r="H19" s="3"/>
      <c r="I19" s="3"/>
      <c r="AC19" s="6">
        <f t="shared" si="0"/>
        <v>0</v>
      </c>
    </row>
    <row r="20" spans="2:29" ht="5.25" customHeight="1" thickBot="1" x14ac:dyDescent="0.2">
      <c r="B20" s="24"/>
      <c r="C20" s="23"/>
      <c r="D20" s="25"/>
      <c r="E20" s="3"/>
      <c r="F20" s="3"/>
      <c r="G20" s="3"/>
      <c r="H20" s="3"/>
      <c r="I20" s="3"/>
    </row>
    <row r="21" spans="2:29" ht="30" customHeight="1" x14ac:dyDescent="0.15">
      <c r="B21" s="159" t="s">
        <v>27</v>
      </c>
      <c r="C21" s="28" t="s">
        <v>62</v>
      </c>
      <c r="D21" s="120">
        <v>2788910</v>
      </c>
      <c r="E21" s="3"/>
      <c r="F21" s="3"/>
      <c r="G21" s="3"/>
      <c r="H21" s="3"/>
      <c r="I21" s="3"/>
      <c r="AC21" s="2">
        <f>ROUNDDOWN(D21/12,0)</f>
        <v>232409</v>
      </c>
    </row>
    <row r="22" spans="2:29" ht="30" customHeight="1" x14ac:dyDescent="0.15">
      <c r="B22" s="150"/>
      <c r="C22" s="21" t="s">
        <v>63</v>
      </c>
      <c r="D22" s="117">
        <v>4065960</v>
      </c>
      <c r="E22" s="3"/>
      <c r="F22" s="3"/>
      <c r="G22" s="3"/>
      <c r="H22" s="3"/>
      <c r="I22" s="3"/>
      <c r="AC22" s="2">
        <f t="shared" ref="AC22:AC23" si="1">ROUNDDOWN(D22/12,0)</f>
        <v>338830</v>
      </c>
    </row>
    <row r="23" spans="2:29" ht="30" customHeight="1" thickBot="1" x14ac:dyDescent="0.2">
      <c r="B23" s="152"/>
      <c r="C23" s="110" t="s">
        <v>49</v>
      </c>
      <c r="D23" s="119">
        <v>1876958</v>
      </c>
      <c r="E23" s="3"/>
      <c r="F23" s="3"/>
      <c r="G23" s="3"/>
      <c r="H23" s="3"/>
      <c r="I23" s="3"/>
      <c r="AC23" s="2">
        <f t="shared" si="1"/>
        <v>156413</v>
      </c>
    </row>
    <row r="24" spans="2:29" s="5" customFormat="1" ht="82.5" customHeight="1" x14ac:dyDescent="0.15">
      <c r="B24" s="158" t="s">
        <v>50</v>
      </c>
      <c r="C24" s="158"/>
      <c r="D24" s="158"/>
      <c r="E24" s="158"/>
      <c r="F24" s="158"/>
      <c r="G24" s="158"/>
      <c r="H24" s="158"/>
      <c r="I24" s="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9" ht="16.5" customHeight="1" x14ac:dyDescent="0.15"/>
    <row r="26" spans="2:29" ht="83.25" customHeight="1" thickBot="1" x14ac:dyDescent="0.2">
      <c r="B26" s="53" t="s">
        <v>45</v>
      </c>
      <c r="J26" s="148" t="s">
        <v>59</v>
      </c>
      <c r="K26" s="148"/>
      <c r="L26" s="148"/>
      <c r="M26" s="148"/>
      <c r="N26" s="148"/>
      <c r="O26" s="148"/>
      <c r="P26" s="148"/>
    </row>
    <row r="27" spans="2:29" ht="30" customHeight="1" thickBot="1" x14ac:dyDescent="0.2">
      <c r="B27" s="142" t="s">
        <v>41</v>
      </c>
      <c r="C27" s="144" t="s">
        <v>48</v>
      </c>
      <c r="D27" s="144"/>
      <c r="E27" s="142"/>
      <c r="F27" s="144" t="s">
        <v>37</v>
      </c>
      <c r="J27" s="77" t="s">
        <v>61</v>
      </c>
      <c r="K27" s="78" t="s">
        <v>64</v>
      </c>
      <c r="L27" s="141" t="s">
        <v>65</v>
      </c>
      <c r="M27" s="79" t="s">
        <v>47</v>
      </c>
      <c r="N27" s="80" t="s">
        <v>52</v>
      </c>
      <c r="O27" s="81" t="s">
        <v>54</v>
      </c>
      <c r="P27" s="104" t="s">
        <v>53</v>
      </c>
      <c r="Q27" s="82" t="s">
        <v>56</v>
      </c>
    </row>
    <row r="28" spans="2:29" ht="30" customHeight="1" thickTop="1" x14ac:dyDescent="0.15">
      <c r="B28" s="143"/>
      <c r="C28" s="54" t="s">
        <v>38</v>
      </c>
      <c r="D28" s="66" t="s">
        <v>39</v>
      </c>
      <c r="E28" s="72" t="s">
        <v>40</v>
      </c>
      <c r="F28" s="145"/>
      <c r="J28" s="124" t="s">
        <v>51</v>
      </c>
      <c r="K28" s="125">
        <v>44986</v>
      </c>
      <c r="L28" s="126">
        <v>45105</v>
      </c>
      <c r="M28" s="101">
        <f>IF(ISNUMBER(K28),L28-K28+1,"")</f>
        <v>120</v>
      </c>
      <c r="N28" s="133">
        <v>0.5</v>
      </c>
      <c r="O28" s="134">
        <v>2371260</v>
      </c>
      <c r="P28" s="105">
        <f>O28/365</f>
        <v>6496.6027397260277</v>
      </c>
      <c r="Q28" s="88">
        <f>IFERROR(M28*P28,0)</f>
        <v>779592.32876712328</v>
      </c>
      <c r="R28" s="62"/>
      <c r="S28" s="62"/>
    </row>
    <row r="29" spans="2:29" ht="30" customHeight="1" x14ac:dyDescent="0.15">
      <c r="B29" s="76">
        <v>0.5</v>
      </c>
      <c r="C29" s="59">
        <v>3314380</v>
      </c>
      <c r="D29" s="67">
        <v>2775460</v>
      </c>
      <c r="E29" s="73">
        <v>2371260</v>
      </c>
      <c r="F29" s="70">
        <v>943120</v>
      </c>
      <c r="J29" s="127" t="s">
        <v>58</v>
      </c>
      <c r="K29" s="128">
        <v>45170</v>
      </c>
      <c r="L29" s="129">
        <v>45220</v>
      </c>
      <c r="M29" s="102">
        <f t="shared" ref="M29:M30" si="2">IF(ISNUMBER(K29),L29-K29+1,"")</f>
        <v>51</v>
      </c>
      <c r="N29" s="136">
        <v>0.6</v>
      </c>
      <c r="O29" s="135">
        <v>2274260</v>
      </c>
      <c r="P29" s="106">
        <f>O29/365</f>
        <v>6230.8493150684935</v>
      </c>
      <c r="Q29" s="95">
        <f t="shared" ref="Q29:Q30" si="3">IFERROR(M29*P29,0)</f>
        <v>317773.31506849319</v>
      </c>
      <c r="R29" s="62"/>
      <c r="S29" s="62"/>
    </row>
    <row r="30" spans="2:29" ht="30" customHeight="1" thickBot="1" x14ac:dyDescent="0.2">
      <c r="B30" s="50">
        <v>0.6</v>
      </c>
      <c r="C30" s="51">
        <v>3406000</v>
      </c>
      <c r="D30" s="68">
        <v>2759290</v>
      </c>
      <c r="E30" s="74">
        <v>2274260</v>
      </c>
      <c r="F30" s="70">
        <v>1131740</v>
      </c>
      <c r="J30" s="130" t="s">
        <v>55</v>
      </c>
      <c r="K30" s="131">
        <v>45231</v>
      </c>
      <c r="L30" s="132">
        <v>45350</v>
      </c>
      <c r="M30" s="103">
        <f t="shared" si="2"/>
        <v>120</v>
      </c>
      <c r="N30" s="137">
        <v>0.5</v>
      </c>
      <c r="O30" s="138">
        <v>2371260</v>
      </c>
      <c r="P30" s="107">
        <f>O30/365</f>
        <v>6496.6027397260277</v>
      </c>
      <c r="Q30" s="89">
        <f t="shared" si="3"/>
        <v>779592.32876712328</v>
      </c>
    </row>
    <row r="31" spans="2:29" ht="30" customHeight="1" thickBot="1" x14ac:dyDescent="0.2">
      <c r="B31" s="50">
        <v>0.7</v>
      </c>
      <c r="C31" s="51">
        <v>3497620</v>
      </c>
      <c r="D31" s="68">
        <v>2743120</v>
      </c>
      <c r="E31" s="74">
        <v>2177250</v>
      </c>
      <c r="F31" s="70">
        <v>1320370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</row>
    <row r="32" spans="2:29" ht="30" customHeight="1" thickBot="1" x14ac:dyDescent="0.2">
      <c r="B32" s="50">
        <v>0.8</v>
      </c>
      <c r="C32" s="51">
        <v>3589230</v>
      </c>
      <c r="D32" s="68">
        <v>2726950</v>
      </c>
      <c r="E32" s="74">
        <v>2080240</v>
      </c>
      <c r="F32" s="70">
        <v>1508990</v>
      </c>
      <c r="J32" s="146" t="s">
        <v>57</v>
      </c>
      <c r="K32" s="147"/>
      <c r="L32" s="111">
        <f>MIN(2371260,(Q28+Q29+Q30))</f>
        <v>1876957.9726027399</v>
      </c>
      <c r="M32" s="62"/>
      <c r="N32" s="62"/>
      <c r="O32" s="62"/>
      <c r="P32" s="62"/>
      <c r="Q32" s="62"/>
      <c r="R32" s="62"/>
      <c r="S32" s="62"/>
    </row>
    <row r="33" spans="2:17" ht="30" customHeight="1" x14ac:dyDescent="0.15">
      <c r="B33" s="50">
        <v>0.9</v>
      </c>
      <c r="C33" s="51">
        <v>3680850</v>
      </c>
      <c r="D33" s="68">
        <v>2710790</v>
      </c>
      <c r="E33" s="74">
        <v>1983240</v>
      </c>
      <c r="F33" s="70">
        <v>1697610</v>
      </c>
      <c r="J33" s="62"/>
      <c r="K33" s="62"/>
      <c r="L33" s="62"/>
      <c r="M33" s="62"/>
      <c r="N33" s="62"/>
      <c r="O33" s="62"/>
      <c r="P33" s="62"/>
      <c r="Q33" s="62"/>
    </row>
    <row r="34" spans="2:17" ht="30" customHeight="1" thickBot="1" x14ac:dyDescent="0.2">
      <c r="B34" s="50">
        <v>1</v>
      </c>
      <c r="C34" s="52">
        <v>3772470</v>
      </c>
      <c r="D34" s="69">
        <v>2694620</v>
      </c>
      <c r="E34" s="75">
        <v>1886230</v>
      </c>
      <c r="F34" s="71">
        <v>1886240</v>
      </c>
      <c r="J34" s="62"/>
      <c r="K34" s="64"/>
      <c r="O34" s="64"/>
      <c r="Q34" s="2"/>
    </row>
    <row r="35" spans="2:17" ht="210.75" customHeight="1" thickTop="1" x14ac:dyDescent="0.15">
      <c r="B35" s="148" t="s">
        <v>46</v>
      </c>
      <c r="C35" s="148"/>
      <c r="D35" s="148"/>
      <c r="E35" s="148"/>
      <c r="F35" s="148"/>
      <c r="G35" s="148"/>
      <c r="H35" s="148"/>
      <c r="J35" s="63"/>
      <c r="K35" s="64"/>
      <c r="L35" s="62"/>
      <c r="M35" s="62"/>
      <c r="N35" s="64"/>
    </row>
  </sheetData>
  <mergeCells count="11">
    <mergeCell ref="B35:H35"/>
    <mergeCell ref="B9:B19"/>
    <mergeCell ref="F11:G11"/>
    <mergeCell ref="H11:H12"/>
    <mergeCell ref="B21:B23"/>
    <mergeCell ref="B24:H24"/>
    <mergeCell ref="J26:P26"/>
    <mergeCell ref="J32:K32"/>
    <mergeCell ref="B27:B28"/>
    <mergeCell ref="C27:E27"/>
    <mergeCell ref="F27:F28"/>
  </mergeCells>
  <phoneticPr fontId="3" type="noConversion"/>
  <pageMargins left="0.53" right="0.56999999999999995" top="1" bottom="1" header="0.5" footer="0.5"/>
  <pageSetup paperSize="8" scale="73" fitToHeight="0" orientation="landscape" r:id="rId1"/>
  <headerFooter alignWithMargins="0"/>
  <rowBreaks count="1" manualBreakCount="1">
    <brk id="2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4</vt:i4>
      </vt:variant>
    </vt:vector>
  </HeadingPairs>
  <TitlesOfParts>
    <vt:vector size="6" baseType="lpstr">
      <vt:lpstr>기간제교사 퇴직금 산출 서식(통상임금)</vt:lpstr>
      <vt:lpstr>기간제교사 퇴직금 산출 예시(통상임금)</vt:lpstr>
      <vt:lpstr>'기간제교사 퇴직금 산출 서식(통상임금)'!Print_Area</vt:lpstr>
      <vt:lpstr>'기간제교사 퇴직금 산출 예시(통상임금)'!Print_Area</vt:lpstr>
      <vt:lpstr>'기간제교사 퇴직금 산출 서식(통상임금)'!직종명</vt:lpstr>
      <vt:lpstr>'기간제교사 퇴직금 산출 예시(통상임금)'!직종명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중등인사8</dc:creator>
  <cp:lastModifiedBy>user</cp:lastModifiedBy>
  <cp:lastPrinted>2025-02-20T07:49:49Z</cp:lastPrinted>
  <dcterms:created xsi:type="dcterms:W3CDTF">2020-04-03T06:53:09Z</dcterms:created>
  <dcterms:modified xsi:type="dcterms:W3CDTF">2025-03-15T01:35:26Z</dcterms:modified>
</cp:coreProperties>
</file>