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.JY-20200313LYZS\Desktop\mun(공덕향)2023년도\내부기안\법인회계\"/>
    </mc:Choice>
  </mc:AlternateContent>
  <xr:revisionPtr revIDLastSave="0" documentId="8_{1F08BC0D-CAA6-4D07-A8FA-C567EB118E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 3차추경내역" sheetId="8" r:id="rId1"/>
    <sheet name="예산총칙" sheetId="7" r:id="rId2"/>
    <sheet name="총괄표" sheetId="1" r:id="rId3"/>
    <sheet name="세입" sheetId="3" r:id="rId4"/>
    <sheet name="세출" sheetId="4" r:id="rId5"/>
  </sheets>
  <definedNames>
    <definedName name="_xlnm.Print_Titles" localSheetId="3">세입!$3:$4</definedName>
    <definedName name="_xlnm.Print_Titles" localSheetId="4">세출!$1:$4</definedName>
  </definedNames>
  <calcPr calcId="191029"/>
</workbook>
</file>

<file path=xl/calcChain.xml><?xml version="1.0" encoding="utf-8"?>
<calcChain xmlns="http://schemas.openxmlformats.org/spreadsheetml/2006/main">
  <c r="F46" i="4" l="1"/>
  <c r="F30" i="8" l="1"/>
  <c r="G30" i="8" s="1"/>
  <c r="E30" i="8"/>
  <c r="E34" i="3"/>
  <c r="E21" i="3"/>
  <c r="F34" i="3"/>
  <c r="E8" i="1"/>
  <c r="D8" i="1"/>
  <c r="G26" i="8"/>
  <c r="G27" i="8" s="1"/>
  <c r="G11" i="8"/>
  <c r="F35" i="4"/>
  <c r="E11" i="3"/>
  <c r="F11" i="3"/>
  <c r="F21" i="3" l="1"/>
  <c r="G11" i="3"/>
  <c r="E35" i="4"/>
  <c r="F20" i="3"/>
  <c r="E20" i="3"/>
  <c r="F18" i="3"/>
  <c r="E18" i="3"/>
  <c r="G34" i="4"/>
  <c r="G17" i="3"/>
  <c r="F23" i="4"/>
  <c r="G37" i="8"/>
  <c r="F37" i="8"/>
  <c r="E37" i="8"/>
  <c r="G35" i="8"/>
  <c r="F35" i="8"/>
  <c r="E35" i="8"/>
  <c r="F27" i="8"/>
  <c r="E27" i="8"/>
  <c r="F24" i="8"/>
  <c r="G24" i="8"/>
  <c r="E24" i="8"/>
  <c r="F22" i="8"/>
  <c r="G10" i="8"/>
  <c r="E12" i="8"/>
  <c r="F82" i="4"/>
  <c r="F79" i="4"/>
  <c r="F77" i="4"/>
  <c r="F72" i="4"/>
  <c r="F56" i="4"/>
  <c r="F74" i="4"/>
  <c r="F83" i="4" s="1"/>
  <c r="F13" i="4"/>
  <c r="F9" i="4"/>
  <c r="F24" i="4" s="1"/>
  <c r="F36" i="4"/>
  <c r="G21" i="3" l="1"/>
  <c r="G18" i="3"/>
  <c r="G22" i="8"/>
  <c r="E22" i="8"/>
  <c r="F12" i="8"/>
  <c r="G12" i="8" s="1"/>
  <c r="F32" i="8"/>
  <c r="E32" i="8"/>
  <c r="F31" i="8" l="1"/>
  <c r="G31" i="8" s="1"/>
  <c r="E31" i="8"/>
  <c r="F29" i="8" l="1"/>
  <c r="E29" i="8"/>
  <c r="F28" i="8"/>
  <c r="E28" i="8"/>
  <c r="E33" i="8" l="1"/>
  <c r="F33" i="8"/>
  <c r="E7" i="8"/>
  <c r="E8" i="8"/>
  <c r="E6" i="8"/>
  <c r="F9" i="3"/>
  <c r="F8" i="8" s="1"/>
  <c r="F8" i="3"/>
  <c r="F7" i="8" s="1"/>
  <c r="F7" i="3"/>
  <c r="F6" i="8" s="1"/>
  <c r="G8" i="8" l="1"/>
  <c r="G7" i="8"/>
  <c r="E9" i="8" l="1"/>
  <c r="F9" i="8" l="1"/>
  <c r="G9" i="8" s="1"/>
  <c r="G6" i="8"/>
  <c r="G28" i="8"/>
  <c r="G29" i="8"/>
  <c r="G32" i="8"/>
  <c r="G33" i="8" l="1"/>
  <c r="E56" i="4"/>
  <c r="E74" i="4"/>
  <c r="E83" i="4" s="1"/>
  <c r="G32" i="4"/>
  <c r="G16" i="3"/>
  <c r="G55" i="4"/>
  <c r="G31" i="4"/>
  <c r="F27" i="3"/>
  <c r="G15" i="3"/>
  <c r="G33" i="4" l="1"/>
  <c r="F32" i="3" l="1"/>
  <c r="G30" i="4" l="1"/>
  <c r="G14" i="3" l="1"/>
  <c r="G70" i="4" l="1"/>
  <c r="G71" i="4"/>
  <c r="G64" i="4"/>
  <c r="G63" i="4"/>
  <c r="G62" i="4"/>
  <c r="G68" i="4" l="1"/>
  <c r="G19" i="4" l="1"/>
  <c r="I13" i="1" l="1"/>
  <c r="F33" i="3"/>
  <c r="E11" i="1" s="1"/>
  <c r="D18" i="7" s="1"/>
  <c r="G8" i="3"/>
  <c r="E9" i="1"/>
  <c r="D11" i="1"/>
  <c r="D10" i="1"/>
  <c r="D9" i="1"/>
  <c r="D7" i="1"/>
  <c r="D6" i="1"/>
  <c r="F23" i="3"/>
  <c r="G22" i="3"/>
  <c r="I10" i="1"/>
  <c r="J12" i="1"/>
  <c r="D26" i="7" s="1"/>
  <c r="F28" i="4"/>
  <c r="E10" i="1"/>
  <c r="D17" i="7" s="1"/>
  <c r="E7" i="1"/>
  <c r="F6" i="3"/>
  <c r="E6" i="1" s="1"/>
  <c r="D16" i="7" l="1"/>
  <c r="E14" i="1"/>
  <c r="J13" i="1"/>
  <c r="D14" i="1"/>
  <c r="F10" i="1"/>
  <c r="F11" i="1"/>
  <c r="G23" i="3"/>
  <c r="D27" i="7" l="1"/>
  <c r="E13" i="8"/>
  <c r="D15" i="7"/>
  <c r="G35" i="4"/>
  <c r="G10" i="3"/>
  <c r="F13" i="8" l="1"/>
  <c r="G13" i="8" s="1"/>
  <c r="G28" i="3"/>
  <c r="G57" i="4" l="1"/>
  <c r="G58" i="4"/>
  <c r="G59" i="4"/>
  <c r="G60" i="4"/>
  <c r="G61" i="4"/>
  <c r="G65" i="4"/>
  <c r="G66" i="4"/>
  <c r="G67" i="4"/>
  <c r="G69" i="4"/>
  <c r="G72" i="4"/>
  <c r="G56" i="4" l="1"/>
  <c r="G47" i="4" l="1"/>
  <c r="G5" i="4" l="1"/>
  <c r="G6" i="4"/>
  <c r="G7" i="4"/>
  <c r="G8" i="4"/>
  <c r="G9" i="4" l="1"/>
  <c r="G13" i="3"/>
  <c r="G52" i="4" l="1"/>
  <c r="G27" i="4" l="1"/>
  <c r="I9" i="1"/>
  <c r="G28" i="4" l="1"/>
  <c r="G48" i="4" l="1"/>
  <c r="I12" i="1" l="1"/>
  <c r="G42" i="4"/>
  <c r="G79" i="4" l="1"/>
  <c r="K13" i="1"/>
  <c r="G81" i="4"/>
  <c r="I11" i="1" l="1"/>
  <c r="I8" i="1"/>
  <c r="I7" i="1"/>
  <c r="I6" i="1"/>
  <c r="I14" i="1" l="1"/>
  <c r="E38" i="8" s="1"/>
  <c r="G46" i="4"/>
  <c r="G45" i="4"/>
  <c r="G44" i="4"/>
  <c r="G82" i="4" l="1"/>
  <c r="G36" i="4" l="1"/>
  <c r="G37" i="4"/>
  <c r="G38" i="4"/>
  <c r="G39" i="4"/>
  <c r="G40" i="4"/>
  <c r="G41" i="4"/>
  <c r="G49" i="4"/>
  <c r="G50" i="4"/>
  <c r="G51" i="4"/>
  <c r="G53" i="4"/>
  <c r="G54" i="4"/>
  <c r="G43" i="4"/>
  <c r="G31" i="3"/>
  <c r="G30" i="3" l="1"/>
  <c r="G9" i="3"/>
  <c r="G7" i="3"/>
  <c r="G80" i="4"/>
  <c r="G24" i="3" l="1"/>
  <c r="G21" i="4" l="1"/>
  <c r="D14" i="7" l="1"/>
  <c r="J11" i="1"/>
  <c r="D25" i="7" s="1"/>
  <c r="J10" i="1"/>
  <c r="J9" i="1"/>
  <c r="D23" i="7" s="1"/>
  <c r="J6" i="1"/>
  <c r="D24" i="7" l="1"/>
  <c r="J14" i="1"/>
  <c r="K12" i="1"/>
  <c r="F6" i="1"/>
  <c r="D13" i="7"/>
  <c r="E7" i="7"/>
  <c r="K11" i="1"/>
  <c r="J7" i="1"/>
  <c r="G13" i="4"/>
  <c r="J8" i="1"/>
  <c r="F7" i="1"/>
  <c r="G33" i="3"/>
  <c r="G77" i="4"/>
  <c r="F9" i="1"/>
  <c r="G74" i="4"/>
  <c r="G23" i="4"/>
  <c r="G27" i="3"/>
  <c r="G20" i="3"/>
  <c r="G6" i="3"/>
  <c r="G5" i="3"/>
  <c r="D22" i="7" l="1"/>
  <c r="F8" i="1"/>
  <c r="G24" i="4"/>
  <c r="G34" i="3"/>
  <c r="G12" i="3"/>
  <c r="F38" i="8" l="1"/>
  <c r="G38" i="8" s="1"/>
  <c r="K7" i="1"/>
  <c r="K8" i="1"/>
  <c r="K9" i="1"/>
  <c r="K10" i="1"/>
  <c r="K6" i="1"/>
  <c r="G25" i="3" l="1"/>
  <c r="G26" i="3"/>
  <c r="G19" i="3"/>
  <c r="G10" i="4"/>
  <c r="G11" i="4"/>
  <c r="G12" i="4"/>
  <c r="G14" i="4"/>
  <c r="G15" i="4"/>
  <c r="G16" i="4"/>
  <c r="G17" i="4"/>
  <c r="G18" i="4"/>
  <c r="G20" i="4"/>
  <c r="G22" i="4"/>
  <c r="G25" i="4"/>
  <c r="G26" i="4"/>
  <c r="G29" i="4"/>
  <c r="G73" i="4"/>
  <c r="G75" i="4"/>
  <c r="G76" i="4"/>
  <c r="G78" i="4"/>
  <c r="G29" i="3"/>
  <c r="G32" i="3"/>
  <c r="K14" i="1"/>
  <c r="F14" i="1"/>
  <c r="G83" i="4" l="1"/>
</calcChain>
</file>

<file path=xl/sharedStrings.xml><?xml version="1.0" encoding="utf-8"?>
<sst xmlns="http://schemas.openxmlformats.org/spreadsheetml/2006/main" count="453" uniqueCount="315">
  <si>
    <t>순번</t>
  </si>
  <si>
    <t>세입</t>
  </si>
  <si>
    <t>세출</t>
  </si>
  <si>
    <t>관</t>
  </si>
  <si>
    <t>항</t>
  </si>
  <si>
    <t>목</t>
  </si>
  <si>
    <t>예산액</t>
  </si>
  <si>
    <t>사무비</t>
  </si>
  <si>
    <t>업무추진비</t>
  </si>
  <si>
    <t>회의비</t>
  </si>
  <si>
    <t>후원금수입</t>
  </si>
  <si>
    <t>비지정후원금</t>
  </si>
  <si>
    <t>운영비</t>
  </si>
  <si>
    <t>이월금</t>
  </si>
  <si>
    <t>전년도이월금</t>
  </si>
  <si>
    <t>전년도이월금(후원금)</t>
  </si>
  <si>
    <t>잡수입</t>
  </si>
  <si>
    <t>기타예금이자수입</t>
  </si>
  <si>
    <t>공공요금</t>
  </si>
  <si>
    <t/>
  </si>
  <si>
    <t>제세공과금</t>
  </si>
  <si>
    <t>전출금</t>
  </si>
  <si>
    <t>잡지출</t>
  </si>
  <si>
    <t>예비비 및 기타</t>
  </si>
  <si>
    <t>합계</t>
  </si>
  <si>
    <t>지정후원금</t>
  </si>
  <si>
    <t>인건비</t>
  </si>
  <si>
    <t>제수당</t>
  </si>
  <si>
    <t>기타후생경비</t>
  </si>
  <si>
    <t>기관운영비</t>
  </si>
  <si>
    <t>재산조성비</t>
  </si>
  <si>
    <t>시설비</t>
  </si>
  <si>
    <t>사업비</t>
  </si>
  <si>
    <t>사회복지사업비</t>
  </si>
  <si>
    <r>
      <rPr>
        <sz val="11"/>
        <color theme="1"/>
        <rFont val="맑은 고딕"/>
        <family val="3"/>
        <charset val="129"/>
      </rPr>
      <t xml:space="preserve">▣ </t>
    </r>
    <r>
      <rPr>
        <sz val="11"/>
        <color theme="1"/>
        <rFont val="맑은 고딕"/>
        <family val="2"/>
        <charset val="129"/>
        <scheme val="minor"/>
      </rPr>
      <t>회계명</t>
    </r>
    <r>
      <rPr>
        <sz val="11"/>
        <color theme="1"/>
        <rFont val="맑은 고딕"/>
        <family val="3"/>
        <charset val="129"/>
        <scheme val="minor"/>
      </rPr>
      <t xml:space="preserve"> : 사회복지법인 공덕향(법인회계)</t>
    </r>
    <phoneticPr fontId="1" type="noConversion"/>
  </si>
  <si>
    <r>
      <rPr>
        <sz val="11"/>
        <color theme="1"/>
        <rFont val="맑은 고딕"/>
        <family val="3"/>
        <charset val="129"/>
      </rPr>
      <t xml:space="preserve">▣ </t>
    </r>
    <r>
      <rPr>
        <sz val="11"/>
        <color theme="1"/>
        <rFont val="맑은 고딕"/>
        <family val="2"/>
        <charset val="129"/>
        <scheme val="minor"/>
      </rPr>
      <t>회계명</t>
    </r>
    <r>
      <rPr>
        <sz val="11"/>
        <color theme="1"/>
        <rFont val="맑은 고딕"/>
        <family val="3"/>
        <charset val="129"/>
        <scheme val="minor"/>
      </rPr>
      <t xml:space="preserve"> : 사회복지법인 공덕향(법인회계-세입)</t>
    </r>
    <phoneticPr fontId="1" type="noConversion"/>
  </si>
  <si>
    <r>
      <rPr>
        <sz val="11"/>
        <color theme="1"/>
        <rFont val="맑은 고딕"/>
        <family val="3"/>
        <charset val="129"/>
      </rPr>
      <t xml:space="preserve">▣ </t>
    </r>
    <r>
      <rPr>
        <sz val="11"/>
        <color theme="1"/>
        <rFont val="맑은 고딕"/>
        <family val="2"/>
        <charset val="129"/>
        <scheme val="minor"/>
      </rPr>
      <t>회계명</t>
    </r>
    <r>
      <rPr>
        <sz val="11"/>
        <color theme="1"/>
        <rFont val="맑은 고딕"/>
        <family val="3"/>
        <charset val="129"/>
        <scheme val="minor"/>
      </rPr>
      <t xml:space="preserve"> : 사회복지법인 공덕향(법인회계-세출)</t>
    </r>
    <phoneticPr fontId="1" type="noConversion"/>
  </si>
  <si>
    <t>계 정 과 목</t>
  </si>
  <si>
    <t>산출근거</t>
  </si>
  <si>
    <t>세목</t>
  </si>
  <si>
    <t>비지정후원금수입</t>
  </si>
  <si>
    <t>직책수당</t>
  </si>
  <si>
    <t>회의수당</t>
  </si>
  <si>
    <t>회의진행비</t>
  </si>
  <si>
    <t>회의제경비(다과, 식비 등)</t>
  </si>
  <si>
    <t>사무용품비</t>
  </si>
  <si>
    <t>CMS이용료</t>
  </si>
  <si>
    <t>발급수수료</t>
  </si>
  <si>
    <t>등기료 등</t>
  </si>
  <si>
    <t>법원등기 수수료 등</t>
  </si>
  <si>
    <t>인쇄비</t>
  </si>
  <si>
    <t>비품구입</t>
  </si>
  <si>
    <t>후원자관리</t>
  </si>
  <si>
    <t>공창전출금</t>
  </si>
  <si>
    <t>공창전출금(후원금)</t>
  </si>
  <si>
    <t>후원자개발관리사업비</t>
    <phoneticPr fontId="1" type="noConversion"/>
  </si>
  <si>
    <t>세 출 총 계</t>
    <phoneticPr fontId="1" type="noConversion"/>
  </si>
  <si>
    <t>세 입 총 계</t>
    <phoneticPr fontId="1" type="noConversion"/>
  </si>
  <si>
    <t>CMS 월 이용료 44,000*12월=528,000
CMS 이체이용 수수료 140원*220명*12월=369,600</t>
    <phoneticPr fontId="1" type="noConversion"/>
  </si>
  <si>
    <t>사회보험부담금</t>
    <phoneticPr fontId="1" type="noConversion"/>
  </si>
  <si>
    <t>기타운영비</t>
    <phoneticPr fontId="1" type="noConversion"/>
  </si>
  <si>
    <t>기타운영비</t>
    <phoneticPr fontId="1" type="noConversion"/>
  </si>
  <si>
    <t>사업수입</t>
    <phoneticPr fontId="1" type="noConversion"/>
  </si>
  <si>
    <t>일반사업수입</t>
    <phoneticPr fontId="1" type="noConversion"/>
  </si>
  <si>
    <t>아이돌봄지원수입</t>
    <phoneticPr fontId="1" type="noConversion"/>
  </si>
  <si>
    <t>보조금수입</t>
    <phoneticPr fontId="1" type="noConversion"/>
  </si>
  <si>
    <t>국고보조금수입</t>
    <phoneticPr fontId="1" type="noConversion"/>
  </si>
  <si>
    <t>시비보조금수입</t>
    <phoneticPr fontId="1" type="noConversion"/>
  </si>
  <si>
    <t>아이돌봄지원수입(국고)</t>
    <phoneticPr fontId="1" type="noConversion"/>
  </si>
  <si>
    <t>아이돌봄지원수입(시비)</t>
    <phoneticPr fontId="1" type="noConversion"/>
  </si>
  <si>
    <t>전출금</t>
    <phoneticPr fontId="1" type="noConversion"/>
  </si>
  <si>
    <t>전출금</t>
    <phoneticPr fontId="1" type="noConversion"/>
  </si>
  <si>
    <t>법인시설전출금</t>
    <phoneticPr fontId="1" type="noConversion"/>
  </si>
  <si>
    <t>시설전출금(후원금)</t>
    <phoneticPr fontId="1" type="noConversion"/>
  </si>
  <si>
    <t>법인 및 산하시설 직원 연찬회 등</t>
    <phoneticPr fontId="1" type="noConversion"/>
  </si>
  <si>
    <t>인건비</t>
    <phoneticPr fontId="1" type="noConversion"/>
  </si>
  <si>
    <t>업무추진비</t>
    <phoneticPr fontId="1" type="noConversion"/>
  </si>
  <si>
    <t>운영비</t>
    <phoneticPr fontId="1" type="noConversion"/>
  </si>
  <si>
    <t>수용비 및 수수료</t>
    <phoneticPr fontId="1" type="noConversion"/>
  </si>
  <si>
    <t>사무비</t>
    <phoneticPr fontId="1" type="noConversion"/>
  </si>
  <si>
    <t>소계</t>
    <phoneticPr fontId="1" type="noConversion"/>
  </si>
  <si>
    <t>소계</t>
    <phoneticPr fontId="1" type="noConversion"/>
  </si>
  <si>
    <t>소계</t>
    <phoneticPr fontId="1" type="noConversion"/>
  </si>
  <si>
    <t>소계</t>
    <phoneticPr fontId="1" type="noConversion"/>
  </si>
  <si>
    <t>계</t>
    <phoneticPr fontId="1" type="noConversion"/>
  </si>
  <si>
    <t>계</t>
    <phoneticPr fontId="1" type="noConversion"/>
  </si>
  <si>
    <t>계</t>
    <phoneticPr fontId="1" type="noConversion"/>
  </si>
  <si>
    <t>계</t>
    <phoneticPr fontId="1" type="noConversion"/>
  </si>
  <si>
    <t>사업수입</t>
    <phoneticPr fontId="1" type="noConversion"/>
  </si>
  <si>
    <t>보조금수입</t>
    <phoneticPr fontId="1" type="noConversion"/>
  </si>
  <si>
    <t>보조금수입</t>
    <phoneticPr fontId="1" type="noConversion"/>
  </si>
  <si>
    <t>(단위:원)</t>
    <phoneticPr fontId="1" type="noConversion"/>
  </si>
  <si>
    <t>사업비</t>
    <phoneticPr fontId="1" type="noConversion"/>
  </si>
  <si>
    <t>증감
(B)-(A)</t>
    <phoneticPr fontId="1" type="noConversion"/>
  </si>
  <si>
    <t>증감
(B)-(A)</t>
    <phoneticPr fontId="1" type="noConversion"/>
  </si>
  <si>
    <t>인건비</t>
    <phoneticPr fontId="1" type="noConversion"/>
  </si>
  <si>
    <t>인쇄, 제본등</t>
    <phoneticPr fontId="1" type="noConversion"/>
  </si>
  <si>
    <t>증감
(B)-(A)</t>
    <phoneticPr fontId="1" type="noConversion"/>
  </si>
  <si>
    <t>전년도이월금</t>
    <phoneticPr fontId="1" type="noConversion"/>
  </si>
  <si>
    <t>전년도이월금(아이돌봄)</t>
    <phoneticPr fontId="1" type="noConversion"/>
  </si>
  <si>
    <t>기타예금이자수입
(아이돌봄)</t>
    <phoneticPr fontId="1" type="noConversion"/>
  </si>
  <si>
    <t>아이돌봄지원사업비</t>
    <phoneticPr fontId="1" type="noConversion"/>
  </si>
  <si>
    <t>활동수당</t>
    <phoneticPr fontId="1" type="noConversion"/>
  </si>
  <si>
    <t>배상보험료</t>
    <phoneticPr fontId="1" type="noConversion"/>
  </si>
  <si>
    <t>퇴직금(돌보미)</t>
    <phoneticPr fontId="1" type="noConversion"/>
  </si>
  <si>
    <t>업무추진비</t>
    <phoneticPr fontId="1" type="noConversion"/>
  </si>
  <si>
    <t>특근매식비</t>
    <phoneticPr fontId="1" type="noConversion"/>
  </si>
  <si>
    <t>예비비 및 기타</t>
    <phoneticPr fontId="1" type="noConversion"/>
  </si>
  <si>
    <t>예비비</t>
    <phoneticPr fontId="1" type="noConversion"/>
  </si>
  <si>
    <t>예산대비1%내 예비비 편성</t>
    <phoneticPr fontId="1" type="noConversion"/>
  </si>
  <si>
    <t>기타잡수입</t>
    <phoneticPr fontId="1" type="noConversion"/>
  </si>
  <si>
    <t>기타잡수입(아이돌봄)</t>
    <phoneticPr fontId="1" type="noConversion"/>
  </si>
  <si>
    <t>증감
(B)-(A)</t>
    <phoneticPr fontId="1" type="noConversion"/>
  </si>
  <si>
    <t>4대보험료(돌보미)</t>
    <phoneticPr fontId="1" type="noConversion"/>
  </si>
  <si>
    <t>교육비</t>
    <phoneticPr fontId="1" type="noConversion"/>
  </si>
  <si>
    <t>현장실습</t>
    <phoneticPr fontId="1" type="noConversion"/>
  </si>
  <si>
    <t>관리수당</t>
    <phoneticPr fontId="1" type="noConversion"/>
  </si>
  <si>
    <t>급여</t>
    <phoneticPr fontId="1" type="noConversion"/>
  </si>
  <si>
    <t>4대보험료(인건비)</t>
    <phoneticPr fontId="1" type="noConversion"/>
  </si>
  <si>
    <t>퇴직금(인건비)</t>
    <phoneticPr fontId="1" type="noConversion"/>
  </si>
  <si>
    <t>추가수당</t>
    <phoneticPr fontId="1" type="noConversion"/>
  </si>
  <si>
    <t>명절상여금</t>
    <phoneticPr fontId="1" type="noConversion"/>
  </si>
  <si>
    <t>여비</t>
    <phoneticPr fontId="1" type="noConversion"/>
  </si>
  <si>
    <t>일반수용비</t>
    <phoneticPr fontId="1" type="noConversion"/>
  </si>
  <si>
    <t>공과금제세</t>
    <phoneticPr fontId="1" type="noConversion"/>
  </si>
  <si>
    <t>지정후원금</t>
    <phoneticPr fontId="1" type="noConversion"/>
  </si>
  <si>
    <t>재산세 및 제세공과금</t>
    <phoneticPr fontId="1" type="noConversion"/>
  </si>
  <si>
    <t>반환금</t>
    <phoneticPr fontId="1" type="noConversion"/>
  </si>
  <si>
    <t>계</t>
    <phoneticPr fontId="1" type="noConversion"/>
  </si>
  <si>
    <t>계</t>
    <phoneticPr fontId="1" type="noConversion"/>
  </si>
  <si>
    <t xml:space="preserve">예   산   총  칙 </t>
    <phoneticPr fontId="18" type="noConversion"/>
  </si>
  <si>
    <t>제2조 세입.세출 예산총액은</t>
    <phoneticPr fontId="18" type="noConversion"/>
  </si>
  <si>
    <t>원으로 한다</t>
    <phoneticPr fontId="18" type="noConversion"/>
  </si>
  <si>
    <t>제3조 세입 주요 재원 및 세출 내용</t>
    <phoneticPr fontId="18" type="noConversion"/>
  </si>
  <si>
    <t xml:space="preserve">  1) 세입의 주요 재원은 다음과 같다. (관 또는 항 단위) </t>
    <phoneticPr fontId="18" type="noConversion"/>
  </si>
  <si>
    <t xml:space="preserve">  </t>
    <phoneticPr fontId="18" type="noConversion"/>
  </si>
  <si>
    <t xml:space="preserve">  2) 세출의 주요내용은 다음과 같다. (관 또는 항 단위) </t>
    <phoneticPr fontId="18" type="noConversion"/>
  </si>
  <si>
    <t xml:space="preserve">사회복지법인 공덕향 </t>
  </si>
  <si>
    <t>*아이돌봄예금이자수입 120,000</t>
    <phoneticPr fontId="1" type="noConversion"/>
  </si>
  <si>
    <t>시간외수당</t>
    <phoneticPr fontId="1" type="noConversion"/>
  </si>
  <si>
    <t>그외 기타 운영비</t>
    <phoneticPr fontId="1" type="noConversion"/>
  </si>
  <si>
    <t>자산취득비</t>
    <phoneticPr fontId="1" type="noConversion"/>
  </si>
  <si>
    <t>시설장비유지비</t>
    <phoneticPr fontId="1" type="noConversion"/>
  </si>
  <si>
    <t>시설장비유지비</t>
    <phoneticPr fontId="1" type="noConversion"/>
  </si>
  <si>
    <t>건물 시설물 유지관리비</t>
    <phoneticPr fontId="1" type="noConversion"/>
  </si>
  <si>
    <t xml:space="preserve">    ① 사업수입 </t>
    <phoneticPr fontId="18" type="noConversion"/>
  </si>
  <si>
    <t xml:space="preserve">    ② 보조금  </t>
    <phoneticPr fontId="18" type="noConversion"/>
  </si>
  <si>
    <t>원</t>
    <phoneticPr fontId="1" type="noConversion"/>
  </si>
  <si>
    <t xml:space="preserve">    ① 사무비 </t>
    <phoneticPr fontId="18" type="noConversion"/>
  </si>
  <si>
    <t xml:space="preserve">    ② 재산조성비 </t>
    <phoneticPr fontId="18" type="noConversion"/>
  </si>
  <si>
    <t xml:space="preserve">    ③ 사업비 </t>
    <phoneticPr fontId="18" type="noConversion"/>
  </si>
  <si>
    <t xml:space="preserve">    ④ 전출금 </t>
    <phoneticPr fontId="18" type="noConversion"/>
  </si>
  <si>
    <t xml:space="preserve">    ⑤ 잡지출 </t>
    <phoneticPr fontId="18" type="noConversion"/>
  </si>
  <si>
    <r>
      <t xml:space="preserve">    ⑥</t>
    </r>
    <r>
      <rPr>
        <sz val="12"/>
        <rFont val="돋움"/>
        <family val="3"/>
        <charset val="129"/>
      </rPr>
      <t xml:space="preserve"> 예비비및기타 </t>
    </r>
    <phoneticPr fontId="18" type="noConversion"/>
  </si>
  <si>
    <t>공동모금회 지정기탁사업</t>
    <phoneticPr fontId="1" type="noConversion"/>
  </si>
  <si>
    <t>기타후생경비</t>
    <phoneticPr fontId="1" type="noConversion"/>
  </si>
  <si>
    <t>시군구보조금수입</t>
    <phoneticPr fontId="1" type="noConversion"/>
  </si>
  <si>
    <t>아이돌봄지원수입(구비)</t>
    <phoneticPr fontId="1" type="noConversion"/>
  </si>
  <si>
    <t>퇴직금 및 톼직적립금</t>
    <phoneticPr fontId="1" type="noConversion"/>
  </si>
  <si>
    <t>사회보험부담금
(국민연금)</t>
    <phoneticPr fontId="1" type="noConversion"/>
  </si>
  <si>
    <t>사회보험부담금
(건강요양)</t>
    <phoneticPr fontId="1" type="noConversion"/>
  </si>
  <si>
    <t>사회보험부담금
(고용보험)</t>
    <phoneticPr fontId="1" type="noConversion"/>
  </si>
  <si>
    <t>사회보험부담금
(산재보험)</t>
    <phoneticPr fontId="1" type="noConversion"/>
  </si>
  <si>
    <t>렌탈료</t>
    <phoneticPr fontId="1" type="noConversion"/>
  </si>
  <si>
    <t>사무용품비</t>
    <phoneticPr fontId="1" type="noConversion"/>
  </si>
  <si>
    <t>홍보비</t>
    <phoneticPr fontId="1" type="noConversion"/>
  </si>
  <si>
    <t>금융수수료</t>
    <phoneticPr fontId="1" type="noConversion"/>
  </si>
  <si>
    <t>공공요금</t>
    <phoneticPr fontId="1" type="noConversion"/>
  </si>
  <si>
    <t>북이백세누리센터</t>
    <phoneticPr fontId="1" type="noConversion"/>
  </si>
  <si>
    <t>소소계</t>
    <phoneticPr fontId="1" type="noConversion"/>
  </si>
  <si>
    <t>소소계</t>
    <phoneticPr fontId="1" type="noConversion"/>
  </si>
  <si>
    <t>불용품매각대</t>
    <phoneticPr fontId="1" type="noConversion"/>
  </si>
  <si>
    <t>불용품매각대</t>
    <phoneticPr fontId="1" type="noConversion"/>
  </si>
  <si>
    <t>북이백세누리센터사업</t>
    <phoneticPr fontId="1" type="noConversion"/>
  </si>
  <si>
    <t>북이백세누리센터사업</t>
    <phoneticPr fontId="1" type="noConversion"/>
  </si>
  <si>
    <t>500,000*12=6,000,000</t>
    <phoneticPr fontId="1" type="noConversion"/>
  </si>
  <si>
    <t>4대보험료 사용자부담분</t>
    <phoneticPr fontId="1" type="noConversion"/>
  </si>
  <si>
    <t>전입금</t>
    <phoneticPr fontId="1" type="noConversion"/>
  </si>
  <si>
    <t>다른회계로부터의 전입금</t>
    <phoneticPr fontId="1" type="noConversion"/>
  </si>
  <si>
    <t>다른회계로부터 전입</t>
    <phoneticPr fontId="1" type="noConversion"/>
  </si>
  <si>
    <t>소계</t>
    <phoneticPr fontId="1" type="noConversion"/>
  </si>
  <si>
    <t>전입금</t>
    <phoneticPr fontId="1" type="noConversion"/>
  </si>
  <si>
    <t>전입금</t>
    <phoneticPr fontId="1" type="noConversion"/>
  </si>
  <si>
    <t>금융수수료</t>
    <phoneticPr fontId="1" type="noConversion"/>
  </si>
  <si>
    <t>*(하나연합의원) 선풍기 2,700,000
그외 지정후원금 2,000,000</t>
    <phoneticPr fontId="1" type="noConversion"/>
  </si>
  <si>
    <t>기타잡수입</t>
    <phoneticPr fontId="1" type="noConversion"/>
  </si>
  <si>
    <t>예금이자수입</t>
    <phoneticPr fontId="1" type="noConversion"/>
  </si>
  <si>
    <t>소모성 물품비 구입 100,000</t>
    <phoneticPr fontId="1" type="noConversion"/>
  </si>
  <si>
    <t>인감,등기부등본 발급수수료 등</t>
    <phoneticPr fontId="1" type="noConversion"/>
  </si>
  <si>
    <t>우편발송료 등</t>
    <phoneticPr fontId="1" type="noConversion"/>
  </si>
  <si>
    <t>모금회지정기탁사업
(헬씨케어)</t>
    <phoneticPr fontId="1" type="noConversion"/>
  </si>
  <si>
    <t>제수당</t>
    <phoneticPr fontId="1" type="noConversion"/>
  </si>
  <si>
    <t>차량비</t>
    <phoneticPr fontId="1" type="noConversion"/>
  </si>
  <si>
    <t xml:space="preserve">주민욕구형 p/g사업비
</t>
    <phoneticPr fontId="1" type="noConversion"/>
  </si>
  <si>
    <t>*아이돌봄이용자수입 9천만*12월=1,080백만</t>
  </si>
  <si>
    <t>하늘빛헬씨케어(2차년도 잔여지원금)</t>
    <phoneticPr fontId="1" type="noConversion"/>
  </si>
  <si>
    <t>음악치료</t>
    <phoneticPr fontId="1" type="noConversion"/>
  </si>
  <si>
    <t>* 이용자 100천원 X 30명 = 3,000,000
* 지도자 100천원 X 30명 = 3,000,000</t>
    <phoneticPr fontId="1" type="noConversion"/>
  </si>
  <si>
    <t>* 양성교육  300천원 X 25명  =  7,500,000
* 보수교육   90천원 X 210명 = 18,900,000
* 집담회     10천원 X 150명 =  1,500,000
* 중식비     16천원 X 210명 =  3,360,000</t>
    <phoneticPr fontId="1" type="noConversion"/>
  </si>
  <si>
    <t xml:space="preserve">* 센터장관리수당 400천원X12개월X1명 = 4,800,000
* 장애고용부담금                     40,000,000
* 채용심사         20천원  X   50명 = 1,000,000
* 단체교섭비      500천원  X    6회 = 3,000,000 
* 한로소송비      700천원  X    2회 = 1,400,000  </t>
    <phoneticPr fontId="1" type="noConversion"/>
  </si>
  <si>
    <t>*팀장         1명 X 3,112천원 X 12개월 = 37,344,000
*아동학대전담 1명 X 2,544천원 X 12개월 = 30,528,000
*아동학대전담 1명 X 2,535천원 X 12개월 = 30,420,000
*전담         1명 X 2,404천원 X 12개월 = 28,848,000
*전담         1명 X 2,314천원 X 12개월 = 27,768,000</t>
    <phoneticPr fontId="1" type="noConversion"/>
  </si>
  <si>
    <t>팀장,전담,아동학대전담 급여 183,120천원 x 10%</t>
    <phoneticPr fontId="1" type="noConversion"/>
  </si>
  <si>
    <t>팀장,전담,아동학대전담 급여 183,120천원 x 1/12</t>
    <phoneticPr fontId="1" type="noConversion"/>
  </si>
  <si>
    <t>5명 x 150천원 x 12개월 = 9,000,000</t>
    <phoneticPr fontId="1" type="noConversion"/>
  </si>
  <si>
    <t>연2회 X 7,752천원 = 15,504,000</t>
    <phoneticPr fontId="1" type="noConversion"/>
  </si>
  <si>
    <t>300천원 x 12개월 = 3,600,000</t>
    <phoneticPr fontId="1" type="noConversion"/>
  </si>
  <si>
    <t>*수도,전기,전화 등  200천원 x 12개월 = 2,400,000
*문자요금           250천원 x 12개월 = 3,000,000
*카드수수료          20천원 x 12개월 =   240,000
*검증기관         1,600천원 x    1회 = 1,920,000
*퇴직연금수수료     450만원 x    1회 = 4,500,000</t>
    <phoneticPr fontId="1" type="noConversion"/>
  </si>
  <si>
    <t>5명 x 10천원 x 12개월 = 600,000</t>
    <phoneticPr fontId="1" type="noConversion"/>
  </si>
  <si>
    <t>음악치료</t>
    <phoneticPr fontId="1" type="noConversion"/>
  </si>
  <si>
    <t>수입통장          733,256원
교육비통장        654,685원
4대보험통장     2,288,820원
퇴직금기관반환    695,229원</t>
    <phoneticPr fontId="1" type="noConversion"/>
  </si>
  <si>
    <t>아이돌봄)퇴직금반환      695,229원
아이돌봄)교육비통장이자    3,962원</t>
    <phoneticPr fontId="1" type="noConversion"/>
  </si>
  <si>
    <t xml:space="preserve">    ⑤ 이월금 </t>
    <phoneticPr fontId="18" type="noConversion"/>
  </si>
  <si>
    <t xml:space="preserve">    ⑥ 잡수입 </t>
    <phoneticPr fontId="18" type="noConversion"/>
  </si>
  <si>
    <t xml:space="preserve">    ③ 후원금</t>
    <phoneticPr fontId="1" type="noConversion"/>
  </si>
  <si>
    <t xml:space="preserve">    ④ 전입금 </t>
    <phoneticPr fontId="18" type="noConversion"/>
  </si>
  <si>
    <t>의료비지원(지정기탁)</t>
    <phoneticPr fontId="1" type="noConversion"/>
  </si>
  <si>
    <t>사업종료에 따른 급여 정산</t>
    <phoneticPr fontId="1" type="noConversion"/>
  </si>
  <si>
    <t>사업종료에 따른 퇴직적립금 정산</t>
    <phoneticPr fontId="1" type="noConversion"/>
  </si>
  <si>
    <t>사업종료에 따른 제수당 정산</t>
    <phoneticPr fontId="1" type="noConversion"/>
  </si>
  <si>
    <t>사업종료에 따른 국민연금 기관 부담금 정산</t>
    <phoneticPr fontId="1" type="noConversion"/>
  </si>
  <si>
    <t>사업종료에 따른 건강요양보험 기관 부담금 정산</t>
    <phoneticPr fontId="1" type="noConversion"/>
  </si>
  <si>
    <t>사업종료에 따른 고용보험 기관 부담금 정산</t>
    <phoneticPr fontId="1" type="noConversion"/>
  </si>
  <si>
    <t>사업종료에 따른 산재보험 기관 부담금 정산</t>
    <phoneticPr fontId="1" type="noConversion"/>
  </si>
  <si>
    <t>사업종료에 따른 사무용품비 정산</t>
    <phoneticPr fontId="1" type="noConversion"/>
  </si>
  <si>
    <t>사업종료에 따른 홍보비 정산</t>
    <phoneticPr fontId="1" type="noConversion"/>
  </si>
  <si>
    <t>사업종료에 따른 공공요금 정산</t>
    <phoneticPr fontId="1" type="noConversion"/>
  </si>
  <si>
    <t>사업종료에 따른 차량비 정산</t>
    <phoneticPr fontId="1" type="noConversion"/>
  </si>
  <si>
    <t>중앙센터 및 거점센터 간판 및 홍보물 설치 철거</t>
    <phoneticPr fontId="1" type="noConversion"/>
  </si>
  <si>
    <t>비지정후원금 9,007,887
지정후원금 82,272
음악회 2,744,273
헬씨케어 1,421,903</t>
    <phoneticPr fontId="1" type="noConversion"/>
  </si>
  <si>
    <t>법인운영비(자부담)   1,470,417
북이백세보조금 3,247,061
법인소득세/주민세 686,033
법인4대보험 2,581,668</t>
    <phoneticPr fontId="1" type="noConversion"/>
  </si>
  <si>
    <t>음악치료(언제나봄) 2차 지원금</t>
    <phoneticPr fontId="1" type="noConversion"/>
  </si>
  <si>
    <t>하늘빛헬씨케어 건강음료사업(2차년도)
 * 보조인력활동비300,000*6개월=1,800,000
 * 재료비 500,000*6개월=3,000,000
 * 건강교실 1,000,000
 * 기타소모품 및 기타운영비 1,621,900</t>
    <phoneticPr fontId="1" type="noConversion"/>
  </si>
  <si>
    <t>음악치료(2차년도)</t>
    <phoneticPr fontId="1" type="noConversion"/>
  </si>
  <si>
    <t>강사비: 470,000*3회=1,410,000
대관비: 200,000*3회=600,000
교통비: 100,000*3회=300,000
기타운영비 434,270</t>
    <phoneticPr fontId="1" type="noConversion"/>
  </si>
  <si>
    <t>강사비: 470,000*5회=2,350,000
대관비: 200,000*5회=1,000,000
교통비: 100,000*5회=500,000
기타운영비 130,000</t>
    <phoneticPr fontId="1" type="noConversion"/>
  </si>
  <si>
    <t>사업종료에 따른 사업비 정산(강사료)</t>
    <phoneticPr fontId="1" type="noConversion"/>
  </si>
  <si>
    <t>사업종료에 따른 보조금 잔액 반납(퇴직적립금,운영비)</t>
    <phoneticPr fontId="1" type="noConversion"/>
  </si>
  <si>
    <t>재가장기요양 전입금</t>
    <phoneticPr fontId="1" type="noConversion"/>
  </si>
  <si>
    <t>하늘빛헬씨케어 3차년도</t>
    <phoneticPr fontId="1" type="noConversion"/>
  </si>
  <si>
    <t>헬씨케어 3차년도</t>
    <phoneticPr fontId="1" type="noConversion"/>
  </si>
  <si>
    <t>12천원 X 208명 = 2,496,000원</t>
    <phoneticPr fontId="1" type="noConversion"/>
  </si>
  <si>
    <t>5명 x 162,700 x 4회 = 3,254,000</t>
    <phoneticPr fontId="1" type="noConversion"/>
  </si>
  <si>
    <t>(시설명 : 사회복지법인공덕향)</t>
    <phoneticPr fontId="18" type="noConversion"/>
  </si>
  <si>
    <t>2023년 세입 추경예산 내역</t>
    <phoneticPr fontId="18" type="noConversion"/>
  </si>
  <si>
    <t>관</t>
    <phoneticPr fontId="18" type="noConversion"/>
  </si>
  <si>
    <t>항</t>
    <phoneticPr fontId="18" type="noConversion"/>
  </si>
  <si>
    <t>목</t>
    <phoneticPr fontId="18" type="noConversion"/>
  </si>
  <si>
    <t>세목</t>
    <phoneticPr fontId="18" type="noConversion"/>
  </si>
  <si>
    <t>증감</t>
    <phoneticPr fontId="18" type="noConversion"/>
  </si>
  <si>
    <t>추경사유</t>
    <phoneticPr fontId="18" type="noConversion"/>
  </si>
  <si>
    <t>소계</t>
    <phoneticPr fontId="18" type="noConversion"/>
  </si>
  <si>
    <t>총계</t>
    <phoneticPr fontId="18" type="noConversion"/>
  </si>
  <si>
    <t>2023년 세출 추경예산 내역</t>
    <phoneticPr fontId="18" type="noConversion"/>
  </si>
  <si>
    <t>2023년 3차추경(안) 세입/세출 내역</t>
    <phoneticPr fontId="1" type="noConversion"/>
  </si>
  <si>
    <t>2023년 2차추경</t>
    <phoneticPr fontId="18" type="noConversion"/>
  </si>
  <si>
    <t>2023년 3차추경</t>
    <phoneticPr fontId="18" type="noConversion"/>
  </si>
  <si>
    <t xml:space="preserve">제1조 사회복지법인공덕향의 2023년도 3차 추경예산은 다음과 같다. </t>
    <phoneticPr fontId="18" type="noConversion"/>
  </si>
  <si>
    <t>2023년 3차추경 예산 총괄표</t>
    <phoneticPr fontId="1" type="noConversion"/>
  </si>
  <si>
    <t>2023년 2차추경
(A)</t>
    <phoneticPr fontId="1" type="noConversion"/>
  </si>
  <si>
    <t>2023년 3차추경
(B)</t>
    <phoneticPr fontId="1" type="noConversion"/>
  </si>
  <si>
    <t>2023년 3차 추경 세입예산</t>
    <phoneticPr fontId="1" type="noConversion"/>
  </si>
  <si>
    <t>2023년 3차 추경 세출예산</t>
    <phoneticPr fontId="1" type="noConversion"/>
  </si>
  <si>
    <t>보조금수입</t>
    <phoneticPr fontId="18" type="noConversion"/>
  </si>
  <si>
    <t>*아이돌봄지원사업(2,577,274,000)</t>
    <phoneticPr fontId="1" type="noConversion"/>
  </si>
  <si>
    <t>*아이돌봄지원사업(552,273,000)
*건강가정지원사업(6,240,000)</t>
    <phoneticPr fontId="1" type="noConversion"/>
  </si>
  <si>
    <t>*아이돌봄지원사업(552,273,000)</t>
    <phoneticPr fontId="1" type="noConversion"/>
  </si>
  <si>
    <t>구비 증액</t>
    <phoneticPr fontId="1" type="noConversion"/>
  </si>
  <si>
    <t>시비 증액
건강검진비사업 추가</t>
    <phoneticPr fontId="1" type="noConversion"/>
  </si>
  <si>
    <t>국비 증액</t>
    <phoneticPr fontId="1" type="noConversion"/>
  </si>
  <si>
    <t>*아이돌봄)4대보험예수금 6,110,705
*아이돌봄)퇴직금반환       16,496</t>
    <phoneticPr fontId="1" type="noConversion"/>
  </si>
  <si>
    <t>활동수당 증가로 인한 반영</t>
    <phoneticPr fontId="1" type="noConversion"/>
  </si>
  <si>
    <t>시간외수당</t>
    <phoneticPr fontId="1" type="noConversion"/>
  </si>
  <si>
    <t>미연차수당으로 인한 증액</t>
    <phoneticPr fontId="1" type="noConversion"/>
  </si>
  <si>
    <t>소계</t>
    <phoneticPr fontId="1" type="noConversion"/>
  </si>
  <si>
    <t>95천원 X 240명 X 12개월 = 273,600,000</t>
    <phoneticPr fontId="1" type="noConversion"/>
  </si>
  <si>
    <t>*홍보비            600천원 x    1회 =     600,000
*외부자문료                         =   8,000,000
*사무용품비        240천원 x 12개월 =   2,880,000
*인쇄비             50천원 x 12개월 =     600,000
*노무비            220천원 x 12개월 =   2,640,000
*세무비            440천원 x 12개월 =   5,280,000
*임차료            500천원 x 12개월 =   6,000,000</t>
    <phoneticPr fontId="1" type="noConversion"/>
  </si>
  <si>
    <t>일반수용비</t>
    <phoneticPr fontId="1" type="noConversion"/>
  </si>
  <si>
    <t>외부자문료 추가</t>
    <phoneticPr fontId="1" type="noConversion"/>
  </si>
  <si>
    <t>아이돌보미 활동수당
*활동비     300,000천원 X 12개월     = 3,600,000,000
*명절상여금  86,932천원 X    2회     =   173,864,000
*법정교육비     9,630원 X 7(H)X 240명 =   16,180,000
*미연차수당비                         =   41,522,000
아이돌보미 건강검진비
*건강검진비    30,000원 X 208명       =    6,240,000</t>
    <phoneticPr fontId="1" type="noConversion"/>
  </si>
  <si>
    <t>88천원 X 240명 X 15개월 = 316,800,000</t>
    <phoneticPr fontId="1" type="noConversion"/>
  </si>
  <si>
    <t>후원자명절선물비 9,000,000
소식지제작및발송 1,200,000</t>
    <phoneticPr fontId="1" type="noConversion"/>
  </si>
  <si>
    <t>의료비지원 지정기탁(-)</t>
    <phoneticPr fontId="1" type="noConversion"/>
  </si>
  <si>
    <t>(지정기탁 취소-지원사유 소멸)</t>
    <phoneticPr fontId="1" type="noConversion"/>
  </si>
  <si>
    <t>후원금수입</t>
    <phoneticPr fontId="18" type="noConversion"/>
  </si>
  <si>
    <t>지정후원금</t>
    <phoneticPr fontId="18" type="noConversion"/>
  </si>
  <si>
    <t>기탁 대상자 사유 소멸(지정취소)</t>
    <phoneticPr fontId="1" type="noConversion"/>
  </si>
  <si>
    <t>기타후생경</t>
    <phoneticPr fontId="1" type="noConversion"/>
  </si>
  <si>
    <t>단위사업별 지출로 감액</t>
    <phoneticPr fontId="1" type="noConversion"/>
  </si>
  <si>
    <t>수용비및수수료</t>
    <phoneticPr fontId="1" type="noConversion"/>
  </si>
  <si>
    <t>발급수수료</t>
    <phoneticPr fontId="1" type="noConversion"/>
  </si>
  <si>
    <t>단위사업별로 발급비용 지출로 감액</t>
    <phoneticPr fontId="1" type="noConversion"/>
  </si>
  <si>
    <t>수수료 인상에 따른 증액</t>
    <phoneticPr fontId="1" type="noConversion"/>
  </si>
  <si>
    <t>금융수수료</t>
  </si>
  <si>
    <t>미지출</t>
    <phoneticPr fontId="1" type="noConversion"/>
  </si>
  <si>
    <t>시설비</t>
    <phoneticPr fontId="1" type="noConversion"/>
  </si>
  <si>
    <t>재산조성비</t>
    <phoneticPr fontId="1" type="noConversion"/>
  </si>
  <si>
    <t>시설장비유지비</t>
  </si>
  <si>
    <t>지출사유 미발생</t>
    <phoneticPr fontId="1" type="noConversion"/>
  </si>
  <si>
    <t>사회복지사업비</t>
    <phoneticPr fontId="1" type="noConversion"/>
  </si>
  <si>
    <t>후원자개발관리사업비</t>
  </si>
  <si>
    <t>예비비및기타</t>
    <phoneticPr fontId="1" type="noConversion"/>
  </si>
  <si>
    <t>예비비</t>
  </si>
  <si>
    <t>예산 조정에 따른 조정</t>
    <phoneticPr fontId="1" type="noConversion"/>
  </si>
  <si>
    <t>소식지제작 횟수 증가에 따른 증액</t>
    <phoneticPr fontId="1" type="noConversion"/>
  </si>
  <si>
    <t>보청기지원사업</t>
    <phoneticPr fontId="1" type="noConversion"/>
  </si>
  <si>
    <t>공동모금회지정기탁사업</t>
    <phoneticPr fontId="1" type="noConversion"/>
  </si>
  <si>
    <t>공동모금회지정기탁(신규)</t>
    <phoneticPr fontId="1" type="noConversion"/>
  </si>
  <si>
    <t>신규사업</t>
    <phoneticPr fontId="1" type="noConversion"/>
  </si>
  <si>
    <t>공동모금회 지정기탁사업(3차년도)
-사업기간 23년7월~24년 6월</t>
    <phoneticPr fontId="1" type="noConversion"/>
  </si>
  <si>
    <t xml:space="preserve">하늘빛헬씨케어 건강음료사업(3차년도)
 * 유급봉사자활동비 3,600,000
 * 재료구입 3,600,000
 * 소모품구입 800,000 </t>
    <phoneticPr fontId="1" type="noConversion"/>
  </si>
  <si>
    <t>`</t>
    <phoneticPr fontId="1" type="noConversion"/>
  </si>
  <si>
    <t>추가수당</t>
    <phoneticPr fontId="1" type="noConversion"/>
  </si>
  <si>
    <t>시간외근로 단축으로 인한 감액</t>
    <phoneticPr fontId="1" type="noConversion"/>
  </si>
  <si>
    <t>5명 x 40천원 x 12개월 = 2,400,000
미연차수당 5명 = 1,600,000</t>
    <phoneticPr fontId="1" type="noConversion"/>
  </si>
  <si>
    <t>22천원 X 5명 X 12개월 = 1,340,000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</si>
</sst>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4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000000"/>
      <name val="굴림체"/>
      <family val="3"/>
      <charset val="129"/>
    </font>
    <font>
      <sz val="11"/>
      <name val="돋움"/>
      <family val="3"/>
      <charset val="129"/>
    </font>
    <font>
      <b/>
      <sz val="2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0"/>
      <color theme="1"/>
      <name val="맑은 고딕"/>
      <family val="2"/>
      <charset val="129"/>
      <scheme val="minor"/>
    </font>
    <font>
      <sz val="11"/>
      <color rgb="FF000000"/>
      <name val="굴림체"/>
      <family val="3"/>
      <charset val="129"/>
    </font>
    <font>
      <sz val="9"/>
      <color theme="1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0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9"/>
      <name val="굴림체"/>
      <family val="3"/>
      <charset val="129"/>
    </font>
    <font>
      <b/>
      <sz val="9"/>
      <name val="굴림체"/>
      <family val="3"/>
      <charset val="129"/>
    </font>
    <font>
      <b/>
      <sz val="9"/>
      <color rgb="FF000000"/>
      <name val="굴림체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8"/>
      <name val="돋움"/>
      <family val="3"/>
      <charset val="129"/>
    </font>
    <font>
      <b/>
      <sz val="20"/>
      <color rgb="FF000000"/>
      <name val="돋움"/>
      <family val="3"/>
      <charset val="129"/>
    </font>
    <font>
      <sz val="28"/>
      <name val="HY울릉도B"/>
      <family val="1"/>
      <charset val="129"/>
    </font>
    <font>
      <sz val="10"/>
      <color rgb="FF000000"/>
      <name val="돋움"/>
      <family val="3"/>
      <charset val="129"/>
    </font>
    <font>
      <sz val="13"/>
      <name val="돋움"/>
      <family val="3"/>
      <charset val="129"/>
    </font>
    <font>
      <b/>
      <sz val="13"/>
      <color rgb="FF000000"/>
      <name val="돋움"/>
      <family val="3"/>
      <charset val="129"/>
    </font>
    <font>
      <b/>
      <sz val="13"/>
      <name val="돋움"/>
      <family val="3"/>
      <charset val="129"/>
    </font>
    <font>
      <sz val="13"/>
      <color rgb="FF000000"/>
      <name val="돋움"/>
      <family val="3"/>
      <charset val="129"/>
    </font>
    <font>
      <b/>
      <sz val="11"/>
      <name val="돋움"/>
      <family val="3"/>
      <charset val="129"/>
    </font>
    <font>
      <b/>
      <sz val="25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2"/>
      <name val="돋움"/>
      <family val="3"/>
      <charset val="129"/>
    </font>
    <font>
      <sz val="1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5"/>
      <color theme="1"/>
      <name val="돋움"/>
      <family val="3"/>
      <charset val="129"/>
    </font>
    <font>
      <b/>
      <sz val="12"/>
      <color theme="1"/>
      <name val="돋움"/>
      <family val="3"/>
      <charset val="129"/>
    </font>
    <font>
      <b/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9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</borders>
  <cellStyleXfs count="10">
    <xf numFmtId="0" fontId="0" fillId="0" borderId="0">
      <alignment vertical="center"/>
    </xf>
    <xf numFmtId="0" fontId="3" fillId="0" borderId="0"/>
    <xf numFmtId="41" fontId="1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17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41" fontId="3" fillId="0" borderId="0">
      <alignment vertical="center"/>
    </xf>
    <xf numFmtId="0" fontId="33" fillId="0" borderId="0" applyNumberFormat="0" applyFill="0" applyBorder="0" applyAlignment="0" applyProtection="0">
      <alignment vertical="center"/>
    </xf>
  </cellStyleXfs>
  <cellXfs count="316">
    <xf numFmtId="0" fontId="0" fillId="0" borderId="0" xfId="0">
      <alignment vertical="center"/>
    </xf>
    <xf numFmtId="0" fontId="4" fillId="0" borderId="0" xfId="0" applyFont="1">
      <alignment vertical="center"/>
    </xf>
    <xf numFmtId="41" fontId="4" fillId="0" borderId="0" xfId="2" applyFont="1" applyFill="1" applyAlignment="1">
      <alignment vertical="center"/>
    </xf>
    <xf numFmtId="0" fontId="5" fillId="0" borderId="0" xfId="0" applyFont="1">
      <alignment vertical="center"/>
    </xf>
    <xf numFmtId="41" fontId="0" fillId="0" borderId="0" xfId="2" applyFont="1" applyFill="1">
      <alignment vertical="center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41" fontId="0" fillId="0" borderId="0" xfId="2" applyFont="1" applyFill="1" applyAlignment="1">
      <alignment vertical="center"/>
    </xf>
    <xf numFmtId="41" fontId="7" fillId="0" borderId="0" xfId="2" applyFont="1" applyFill="1" applyAlignment="1">
      <alignment vertical="center"/>
    </xf>
    <xf numFmtId="176" fontId="0" fillId="0" borderId="0" xfId="0" applyNumberFormat="1">
      <alignment vertical="center"/>
    </xf>
    <xf numFmtId="41" fontId="10" fillId="0" borderId="0" xfId="2" applyFont="1" applyFill="1">
      <alignment vertical="center"/>
    </xf>
    <xf numFmtId="0" fontId="0" fillId="0" borderId="0" xfId="0" applyAlignment="1">
      <alignment horizontal="right" vertical="center"/>
    </xf>
    <xf numFmtId="0" fontId="12" fillId="0" borderId="12" xfId="0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vertical="center" wrapText="1"/>
    </xf>
    <xf numFmtId="41" fontId="12" fillId="0" borderId="8" xfId="2" applyFont="1" applyFill="1" applyBorder="1" applyAlignment="1">
      <alignment vertical="center" wrapText="1"/>
    </xf>
    <xf numFmtId="41" fontId="12" fillId="0" borderId="13" xfId="2" applyFont="1" applyFill="1" applyBorder="1" applyAlignment="1">
      <alignment vertical="center" wrapText="1"/>
    </xf>
    <xf numFmtId="0" fontId="12" fillId="0" borderId="8" xfId="0" applyFont="1" applyBorder="1">
      <alignment vertical="center"/>
    </xf>
    <xf numFmtId="41" fontId="12" fillId="0" borderId="8" xfId="2" applyFont="1" applyFill="1" applyBorder="1" applyAlignment="1">
      <alignment vertical="center"/>
    </xf>
    <xf numFmtId="0" fontId="13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vertical="center" wrapText="1"/>
    </xf>
    <xf numFmtId="176" fontId="13" fillId="0" borderId="2" xfId="0" applyNumberFormat="1" applyFont="1" applyBorder="1" applyAlignment="1">
      <alignment vertical="center" wrapText="1"/>
    </xf>
    <xf numFmtId="49" fontId="13" fillId="0" borderId="1" xfId="0" applyNumberFormat="1" applyFont="1" applyBorder="1" applyAlignment="1">
      <alignment vertical="center" wrapText="1"/>
    </xf>
    <xf numFmtId="176" fontId="13" fillId="0" borderId="4" xfId="0" applyNumberFormat="1" applyFont="1" applyBorder="1" applyAlignment="1">
      <alignment horizontal="right" vertical="center" wrapText="1"/>
    </xf>
    <xf numFmtId="176" fontId="9" fillId="0" borderId="4" xfId="0" applyNumberFormat="1" applyFont="1" applyBorder="1" applyAlignment="1">
      <alignment horizontal="right" vertical="center" wrapText="1"/>
    </xf>
    <xf numFmtId="176" fontId="2" fillId="0" borderId="4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0" fontId="9" fillId="0" borderId="4" xfId="2" applyNumberFormat="1" applyFont="1" applyFill="1" applyBorder="1" applyAlignment="1">
      <alignment vertical="center" wrapText="1"/>
    </xf>
    <xf numFmtId="0" fontId="9" fillId="0" borderId="23" xfId="2" applyNumberFormat="1" applyFont="1" applyFill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49" fontId="2" fillId="0" borderId="23" xfId="0" applyNumberFormat="1" applyFont="1" applyBorder="1" applyAlignment="1">
      <alignment horizontal="left" vertical="top" wrapText="1"/>
    </xf>
    <xf numFmtId="49" fontId="2" fillId="0" borderId="23" xfId="0" applyNumberFormat="1" applyFont="1" applyBorder="1" applyAlignment="1">
      <alignment horizontal="left" vertical="center" wrapText="1"/>
    </xf>
    <xf numFmtId="49" fontId="2" fillId="0" borderId="23" xfId="0" applyNumberFormat="1" applyFont="1" applyBorder="1" applyAlignment="1">
      <alignment vertical="center" wrapText="1"/>
    </xf>
    <xf numFmtId="0" fontId="13" fillId="0" borderId="24" xfId="0" applyFont="1" applyBorder="1" applyAlignment="1">
      <alignment horizontal="left" vertical="center" wrapText="1"/>
    </xf>
    <xf numFmtId="49" fontId="13" fillId="0" borderId="23" xfId="0" applyNumberFormat="1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49" fontId="13" fillId="0" borderId="34" xfId="0" applyNumberFormat="1" applyFont="1" applyBorder="1" applyAlignment="1">
      <alignment horizontal="left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76" fontId="15" fillId="2" borderId="30" xfId="0" applyNumberFormat="1" applyFont="1" applyFill="1" applyBorder="1" applyAlignment="1">
      <alignment vertical="center" wrapText="1"/>
    </xf>
    <xf numFmtId="49" fontId="15" fillId="2" borderId="31" xfId="0" applyNumberFormat="1" applyFont="1" applyFill="1" applyBorder="1" applyAlignment="1">
      <alignment horizontal="left" vertical="top" wrapText="1"/>
    </xf>
    <xf numFmtId="176" fontId="14" fillId="2" borderId="30" xfId="0" applyNumberFormat="1" applyFont="1" applyFill="1" applyBorder="1" applyAlignment="1">
      <alignment horizontal="right" vertical="center" wrapText="1"/>
    </xf>
    <xf numFmtId="49" fontId="14" fillId="2" borderId="31" xfId="0" applyNumberFormat="1" applyFont="1" applyFill="1" applyBorder="1" applyAlignment="1">
      <alignment horizontal="left" vertical="center" wrapText="1"/>
    </xf>
    <xf numFmtId="41" fontId="11" fillId="2" borderId="15" xfId="2" applyFont="1" applyFill="1" applyBorder="1" applyAlignment="1">
      <alignment vertical="center" wrapText="1"/>
    </xf>
    <xf numFmtId="41" fontId="11" fillId="2" borderId="16" xfId="2" applyFont="1" applyFill="1" applyBorder="1" applyAlignment="1">
      <alignment vertical="center" wrapText="1"/>
    </xf>
    <xf numFmtId="41" fontId="0" fillId="0" borderId="0" xfId="0" applyNumberFormat="1">
      <alignment vertical="center"/>
    </xf>
    <xf numFmtId="176" fontId="9" fillId="0" borderId="2" xfId="0" applyNumberFormat="1" applyFont="1" applyBorder="1" applyAlignment="1">
      <alignment vertical="center" wrapText="1"/>
    </xf>
    <xf numFmtId="49" fontId="9" fillId="0" borderId="26" xfId="0" applyNumberFormat="1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vertical="center" wrapText="1"/>
    </xf>
    <xf numFmtId="49" fontId="9" fillId="0" borderId="33" xfId="0" applyNumberFormat="1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left" vertical="center" wrapText="1"/>
    </xf>
    <xf numFmtId="176" fontId="2" fillId="0" borderId="35" xfId="0" applyNumberFormat="1" applyFont="1" applyBorder="1" applyAlignment="1">
      <alignment horizontal="right" vertical="center" wrapText="1"/>
    </xf>
    <xf numFmtId="49" fontId="2" fillId="0" borderId="26" xfId="0" applyNumberFormat="1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/>
    </xf>
    <xf numFmtId="176" fontId="2" fillId="0" borderId="3" xfId="0" applyNumberFormat="1" applyFont="1" applyBorder="1" applyAlignment="1">
      <alignment horizontal="right" vertical="center" wrapText="1"/>
    </xf>
    <xf numFmtId="49" fontId="2" fillId="0" borderId="26" xfId="0" applyNumberFormat="1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176" fontId="2" fillId="0" borderId="8" xfId="0" applyNumberFormat="1" applyFont="1" applyBorder="1" applyAlignment="1">
      <alignment horizontal="right" vertical="center" wrapText="1"/>
    </xf>
    <xf numFmtId="41" fontId="9" fillId="0" borderId="8" xfId="2" applyFont="1" applyFill="1" applyBorder="1">
      <alignment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left" vertical="center" wrapText="1"/>
    </xf>
    <xf numFmtId="49" fontId="2" fillId="0" borderId="46" xfId="0" applyNumberFormat="1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49" fontId="2" fillId="0" borderId="47" xfId="0" applyNumberFormat="1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left" vertical="top" wrapText="1"/>
    </xf>
    <xf numFmtId="0" fontId="3" fillId="0" borderId="0" xfId="7">
      <alignment vertical="center"/>
    </xf>
    <xf numFmtId="0" fontId="19" fillId="0" borderId="0" xfId="7" applyFont="1">
      <alignment vertical="center"/>
    </xf>
    <xf numFmtId="0" fontId="21" fillId="0" borderId="0" xfId="7" applyFont="1" applyProtection="1">
      <alignment vertical="center"/>
      <protection locked="0"/>
    </xf>
    <xf numFmtId="0" fontId="3" fillId="0" borderId="0" xfId="7" applyAlignment="1">
      <alignment vertical="center" wrapText="1"/>
    </xf>
    <xf numFmtId="0" fontId="22" fillId="0" borderId="0" xfId="7" applyFont="1">
      <alignment vertical="center"/>
    </xf>
    <xf numFmtId="0" fontId="23" fillId="0" borderId="0" xfId="7" applyFont="1" applyProtection="1">
      <alignment vertical="center"/>
      <protection locked="0"/>
    </xf>
    <xf numFmtId="0" fontId="24" fillId="0" borderId="0" xfId="7" applyFont="1">
      <alignment vertical="center"/>
    </xf>
    <xf numFmtId="0" fontId="22" fillId="0" borderId="0" xfId="7" applyFont="1" applyAlignment="1">
      <alignment vertical="center" wrapText="1"/>
    </xf>
    <xf numFmtId="0" fontId="25" fillId="0" borderId="0" xfId="7" applyFont="1" applyProtection="1">
      <alignment vertical="center"/>
      <protection locked="0"/>
    </xf>
    <xf numFmtId="0" fontId="23" fillId="0" borderId="0" xfId="7" applyFont="1">
      <alignment vertical="center"/>
    </xf>
    <xf numFmtId="41" fontId="26" fillId="0" borderId="0" xfId="8" applyFont="1" applyAlignment="1">
      <alignment horizontal="right" vertical="center"/>
    </xf>
    <xf numFmtId="0" fontId="25" fillId="0" borderId="0" xfId="7" applyFont="1">
      <alignment vertical="center"/>
    </xf>
    <xf numFmtId="0" fontId="25" fillId="0" borderId="0" xfId="7" applyFont="1" applyAlignment="1">
      <alignment horizontal="left" vertical="center"/>
    </xf>
    <xf numFmtId="0" fontId="27" fillId="0" borderId="0" xfId="0" applyFont="1" applyAlignment="1">
      <alignment horizontal="left" vertical="center" readingOrder="1"/>
    </xf>
    <xf numFmtId="0" fontId="11" fillId="2" borderId="8" xfId="0" applyFont="1" applyFill="1" applyBorder="1" applyAlignment="1">
      <alignment horizontal="center" vertical="center" wrapText="1"/>
    </xf>
    <xf numFmtId="49" fontId="9" fillId="0" borderId="36" xfId="0" applyNumberFormat="1" applyFont="1" applyBorder="1" applyAlignment="1">
      <alignment horizontal="left" vertical="center" wrapText="1"/>
    </xf>
    <xf numFmtId="49" fontId="9" fillId="0" borderId="23" xfId="0" applyNumberFormat="1" applyFont="1" applyBorder="1" applyAlignment="1">
      <alignment horizontal="left" vertical="center" wrapText="1"/>
    </xf>
    <xf numFmtId="49" fontId="13" fillId="0" borderId="8" xfId="0" applyNumberFormat="1" applyFont="1" applyBorder="1" applyAlignment="1">
      <alignment horizontal="left" vertical="center" wrapText="1"/>
    </xf>
    <xf numFmtId="176" fontId="9" fillId="0" borderId="8" xfId="0" applyNumberFormat="1" applyFont="1" applyBorder="1" applyAlignment="1">
      <alignment horizontal="right" vertical="center" wrapText="1"/>
    </xf>
    <xf numFmtId="49" fontId="9" fillId="0" borderId="13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41" fontId="28" fillId="0" borderId="0" xfId="7" applyNumberFormat="1" applyFont="1">
      <alignment vertical="center"/>
    </xf>
    <xf numFmtId="41" fontId="30" fillId="0" borderId="0" xfId="7" applyNumberFormat="1" applyFont="1">
      <alignment vertical="center"/>
    </xf>
    <xf numFmtId="0" fontId="13" fillId="0" borderId="46" xfId="0" applyFont="1" applyBorder="1" applyAlignment="1">
      <alignment horizontal="left" vertical="center" wrapText="1"/>
    </xf>
    <xf numFmtId="49" fontId="13" fillId="0" borderId="48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5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176" fontId="2" fillId="0" borderId="64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13" fillId="0" borderId="39" xfId="0" applyFont="1" applyBorder="1" applyAlignment="1">
      <alignment horizontal="center" vertical="center" wrapText="1"/>
    </xf>
    <xf numFmtId="176" fontId="16" fillId="0" borderId="13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49" fontId="13" fillId="0" borderId="42" xfId="0" applyNumberFormat="1" applyFont="1" applyBorder="1" applyAlignment="1">
      <alignment vertical="center" wrapText="1"/>
    </xf>
    <xf numFmtId="0" fontId="9" fillId="0" borderId="46" xfId="0" applyFont="1" applyBorder="1">
      <alignment vertical="center"/>
    </xf>
    <xf numFmtId="0" fontId="2" fillId="0" borderId="24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49" fontId="2" fillId="0" borderId="3" xfId="0" applyNumberFormat="1" applyFont="1" applyBorder="1" applyAlignment="1">
      <alignment horizontal="left" vertical="center" wrapText="1"/>
    </xf>
    <xf numFmtId="41" fontId="9" fillId="0" borderId="4" xfId="2" applyFont="1" applyFill="1" applyBorder="1" applyAlignment="1">
      <alignment horizontal="right" vertical="center" wrapText="1"/>
    </xf>
    <xf numFmtId="0" fontId="2" fillId="3" borderId="24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43" xfId="0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left" vertical="center" wrapText="1"/>
    </xf>
    <xf numFmtId="176" fontId="2" fillId="3" borderId="8" xfId="0" applyNumberFormat="1" applyFont="1" applyFill="1" applyBorder="1" applyAlignment="1">
      <alignment horizontal="right" vertical="center" wrapText="1"/>
    </xf>
    <xf numFmtId="176" fontId="2" fillId="3" borderId="35" xfId="0" applyNumberFormat="1" applyFont="1" applyFill="1" applyBorder="1" applyAlignment="1">
      <alignment horizontal="right" vertical="center" wrapText="1"/>
    </xf>
    <xf numFmtId="49" fontId="2" fillId="3" borderId="13" xfId="0" applyNumberFormat="1" applyFont="1" applyFill="1" applyBorder="1" applyAlignment="1">
      <alignment horizontal="left" vertical="center" wrapText="1"/>
    </xf>
    <xf numFmtId="0" fontId="0" fillId="3" borderId="0" xfId="0" applyFill="1">
      <alignment vertical="center"/>
    </xf>
    <xf numFmtId="0" fontId="2" fillId="3" borderId="63" xfId="0" applyFont="1" applyFill="1" applyBorder="1" applyAlignment="1">
      <alignment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31" fillId="3" borderId="8" xfId="0" applyFont="1" applyFill="1" applyBorder="1">
      <alignment vertical="center"/>
    </xf>
    <xf numFmtId="176" fontId="2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13" xfId="0" applyFont="1" applyFill="1" applyBorder="1" applyAlignment="1" applyProtection="1">
      <alignment horizontal="left" vertical="center" wrapText="1"/>
      <protection locked="0"/>
    </xf>
    <xf numFmtId="0" fontId="2" fillId="3" borderId="13" xfId="0" applyFont="1" applyFill="1" applyBorder="1" applyAlignment="1">
      <alignment horizontal="left" vertical="center" wrapText="1"/>
    </xf>
    <xf numFmtId="176" fontId="2" fillId="3" borderId="47" xfId="0" applyNumberFormat="1" applyFont="1" applyFill="1" applyBorder="1" applyAlignment="1">
      <alignment horizontal="right" vertical="center" wrapText="1"/>
    </xf>
    <xf numFmtId="176" fontId="2" fillId="3" borderId="40" xfId="0" applyNumberFormat="1" applyFont="1" applyFill="1" applyBorder="1" applyAlignment="1">
      <alignment horizontal="right" vertical="center" wrapText="1"/>
    </xf>
    <xf numFmtId="0" fontId="2" fillId="3" borderId="40" xfId="0" applyFont="1" applyFill="1" applyBorder="1" applyAlignment="1">
      <alignment vertical="center" wrapText="1"/>
    </xf>
    <xf numFmtId="0" fontId="31" fillId="3" borderId="1" xfId="0" applyFont="1" applyFill="1" applyBorder="1">
      <alignment vertical="center"/>
    </xf>
    <xf numFmtId="176" fontId="2" fillId="3" borderId="1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176" fontId="2" fillId="3" borderId="2" xfId="0" applyNumberFormat="1" applyFont="1" applyFill="1" applyBorder="1" applyAlignment="1">
      <alignment horizontal="right" vertical="center" wrapText="1"/>
    </xf>
    <xf numFmtId="0" fontId="2" fillId="3" borderId="36" xfId="0" applyFont="1" applyFill="1" applyBorder="1" applyAlignment="1">
      <alignment horizontal="left" vertical="center" wrapText="1"/>
    </xf>
    <xf numFmtId="49" fontId="2" fillId="3" borderId="33" xfId="0" applyNumberFormat="1" applyFont="1" applyFill="1" applyBorder="1" applyAlignment="1">
      <alignment horizontal="left" vertical="center" wrapText="1"/>
    </xf>
    <xf numFmtId="176" fontId="2" fillId="3" borderId="5" xfId="0" applyNumberFormat="1" applyFont="1" applyFill="1" applyBorder="1" applyAlignment="1">
      <alignment horizontal="right" vertical="center" wrapText="1"/>
    </xf>
    <xf numFmtId="0" fontId="32" fillId="0" borderId="0" xfId="0" applyFont="1">
      <alignment vertical="center"/>
    </xf>
    <xf numFmtId="41" fontId="32" fillId="0" borderId="0" xfId="2" applyFont="1" applyFill="1" applyAlignment="1">
      <alignment vertical="center"/>
    </xf>
    <xf numFmtId="0" fontId="9" fillId="0" borderId="63" xfId="0" applyFont="1" applyBorder="1">
      <alignment vertical="center"/>
    </xf>
    <xf numFmtId="0" fontId="13" fillId="3" borderId="36" xfId="9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49" fontId="9" fillId="0" borderId="68" xfId="0" applyNumberFormat="1" applyFont="1" applyBorder="1" applyAlignment="1">
      <alignment horizontal="left" vertical="center" wrapText="1"/>
    </xf>
    <xf numFmtId="0" fontId="13" fillId="0" borderId="52" xfId="0" applyFont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right" vertical="center" wrapText="1"/>
    </xf>
    <xf numFmtId="0" fontId="13" fillId="0" borderId="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34" fillId="0" borderId="0" xfId="3" applyFont="1" applyAlignment="1">
      <alignment horizontal="left" vertical="center"/>
    </xf>
    <xf numFmtId="0" fontId="17" fillId="0" borderId="0" xfId="3" applyAlignment="1">
      <alignment horizontal="left" vertical="center"/>
    </xf>
    <xf numFmtId="0" fontId="17" fillId="0" borderId="0" xfId="3" applyAlignment="1">
      <alignment vertical="center" wrapText="1"/>
    </xf>
    <xf numFmtId="0" fontId="17" fillId="0" borderId="0" xfId="3">
      <alignment vertical="center"/>
    </xf>
    <xf numFmtId="176" fontId="17" fillId="0" borderId="0" xfId="3" applyNumberFormat="1">
      <alignment vertical="center"/>
    </xf>
    <xf numFmtId="0" fontId="35" fillId="0" borderId="0" xfId="3" applyFont="1" applyAlignment="1">
      <alignment horizontal="left" vertical="center"/>
    </xf>
    <xf numFmtId="0" fontId="36" fillId="0" borderId="0" xfId="3" applyFont="1" applyAlignment="1">
      <alignment horizontal="left" vertical="center"/>
    </xf>
    <xf numFmtId="0" fontId="36" fillId="0" borderId="9" xfId="3" applyFont="1" applyBorder="1" applyAlignment="1">
      <alignment horizontal="center" vertical="center"/>
    </xf>
    <xf numFmtId="0" fontId="36" fillId="0" borderId="10" xfId="3" applyFont="1" applyBorder="1" applyAlignment="1">
      <alignment horizontal="center" vertical="center"/>
    </xf>
    <xf numFmtId="0" fontId="36" fillId="0" borderId="10" xfId="3" applyFont="1" applyBorder="1" applyAlignment="1">
      <alignment horizontal="center" vertical="center" wrapText="1"/>
    </xf>
    <xf numFmtId="41" fontId="36" fillId="0" borderId="10" xfId="4" applyFont="1" applyBorder="1" applyAlignment="1">
      <alignment horizontal="center" vertical="center"/>
    </xf>
    <xf numFmtId="41" fontId="36" fillId="0" borderId="69" xfId="4" applyFont="1" applyBorder="1" applyAlignment="1">
      <alignment horizontal="center" vertical="center"/>
    </xf>
    <xf numFmtId="176" fontId="36" fillId="0" borderId="10" xfId="5" applyNumberFormat="1" applyFont="1" applyBorder="1" applyAlignment="1">
      <alignment horizontal="center" vertical="center"/>
    </xf>
    <xf numFmtId="0" fontId="36" fillId="0" borderId="70" xfId="3" applyFont="1" applyBorder="1" applyAlignment="1">
      <alignment horizontal="center" vertical="center" wrapText="1"/>
    </xf>
    <xf numFmtId="41" fontId="37" fillId="0" borderId="71" xfId="5" applyFont="1" applyBorder="1">
      <alignment vertical="center"/>
    </xf>
    <xf numFmtId="41" fontId="37" fillId="0" borderId="52" xfId="5" applyFont="1" applyBorder="1">
      <alignment vertical="center"/>
    </xf>
    <xf numFmtId="41" fontId="17" fillId="0" borderId="8" xfId="5" applyBorder="1">
      <alignment vertical="center"/>
    </xf>
    <xf numFmtId="176" fontId="17" fillId="0" borderId="8" xfId="3" applyNumberFormat="1" applyBorder="1" applyAlignment="1">
      <alignment horizontal="right" vertical="center" wrapText="1"/>
    </xf>
    <xf numFmtId="0" fontId="38" fillId="0" borderId="13" xfId="5" applyNumberFormat="1" applyFont="1" applyBorder="1" applyAlignment="1">
      <alignment vertical="center" wrapText="1"/>
    </xf>
    <xf numFmtId="41" fontId="17" fillId="0" borderId="0" xfId="5">
      <alignment vertical="center"/>
    </xf>
    <xf numFmtId="41" fontId="37" fillId="0" borderId="72" xfId="5" applyFont="1" applyBorder="1">
      <alignment vertical="center"/>
    </xf>
    <xf numFmtId="41" fontId="37" fillId="0" borderId="47" xfId="5" applyFont="1" applyBorder="1">
      <alignment vertical="center"/>
    </xf>
    <xf numFmtId="41" fontId="37" fillId="0" borderId="47" xfId="5" applyFont="1" applyBorder="1" applyAlignment="1">
      <alignment horizontal="left" vertical="center"/>
    </xf>
    <xf numFmtId="41" fontId="36" fillId="0" borderId="8" xfId="5" applyFont="1" applyBorder="1">
      <alignment vertical="center"/>
    </xf>
    <xf numFmtId="176" fontId="36" fillId="0" borderId="47" xfId="3" applyNumberFormat="1" applyFont="1" applyBorder="1" applyAlignment="1">
      <alignment horizontal="right" vertical="center" wrapText="1"/>
    </xf>
    <xf numFmtId="0" fontId="36" fillId="0" borderId="13" xfId="5" applyNumberFormat="1" applyFont="1" applyBorder="1">
      <alignment vertical="center"/>
    </xf>
    <xf numFmtId="41" fontId="37" fillId="0" borderId="8" xfId="5" applyFont="1" applyBorder="1">
      <alignment vertical="center"/>
    </xf>
    <xf numFmtId="41" fontId="36" fillId="0" borderId="15" xfId="5" applyFont="1" applyBorder="1">
      <alignment vertical="center"/>
    </xf>
    <xf numFmtId="176" fontId="36" fillId="0" borderId="15" xfId="3" applyNumberFormat="1" applyFont="1" applyBorder="1" applyAlignment="1">
      <alignment horizontal="right" vertical="center" wrapText="1"/>
    </xf>
    <xf numFmtId="0" fontId="36" fillId="0" borderId="16" xfId="5" applyNumberFormat="1" applyFont="1" applyBorder="1">
      <alignment vertical="center"/>
    </xf>
    <xf numFmtId="41" fontId="36" fillId="0" borderId="76" xfId="5" applyFont="1" applyBorder="1" applyAlignment="1">
      <alignment horizontal="left" vertical="center"/>
    </xf>
    <xf numFmtId="41" fontId="36" fillId="0" borderId="77" xfId="5" applyFont="1" applyBorder="1" applyAlignment="1">
      <alignment horizontal="left" vertical="center"/>
    </xf>
    <xf numFmtId="41" fontId="17" fillId="0" borderId="77" xfId="5" applyBorder="1" applyAlignment="1">
      <alignment vertical="center" wrapText="1"/>
    </xf>
    <xf numFmtId="41" fontId="17" fillId="0" borderId="77" xfId="5" applyBorder="1">
      <alignment vertical="center"/>
    </xf>
    <xf numFmtId="176" fontId="17" fillId="0" borderId="77" xfId="5" applyNumberFormat="1" applyBorder="1">
      <alignment vertical="center"/>
    </xf>
    <xf numFmtId="0" fontId="17" fillId="0" borderId="77" xfId="5" applyNumberFormat="1" applyBorder="1">
      <alignment vertical="center"/>
    </xf>
    <xf numFmtId="0" fontId="36" fillId="0" borderId="78" xfId="3" applyFont="1" applyBorder="1" applyAlignment="1">
      <alignment horizontal="center" vertical="center"/>
    </xf>
    <xf numFmtId="0" fontId="9" fillId="0" borderId="71" xfId="3" applyFont="1" applyBorder="1" applyAlignment="1">
      <alignment horizontal="center" vertical="center"/>
    </xf>
    <xf numFmtId="0" fontId="9" fillId="0" borderId="52" xfId="3" applyFont="1" applyBorder="1" applyAlignment="1">
      <alignment horizontal="center" vertical="center" wrapText="1"/>
    </xf>
    <xf numFmtId="41" fontId="17" fillId="0" borderId="79" xfId="4" applyFont="1" applyBorder="1" applyAlignment="1">
      <alignment horizontal="center" vertical="center"/>
    </xf>
    <xf numFmtId="41" fontId="17" fillId="0" borderId="52" xfId="2" applyFont="1" applyBorder="1" applyAlignment="1">
      <alignment horizontal="center" vertical="center"/>
    </xf>
    <xf numFmtId="0" fontId="37" fillId="0" borderId="80" xfId="3" applyFont="1" applyBorder="1" applyAlignment="1">
      <alignment horizontal="left" vertical="center" wrapText="1"/>
    </xf>
    <xf numFmtId="0" fontId="37" fillId="0" borderId="0" xfId="3" applyFont="1">
      <alignment vertical="center"/>
    </xf>
    <xf numFmtId="0" fontId="9" fillId="0" borderId="81" xfId="3" applyFont="1" applyBorder="1" applyAlignment="1">
      <alignment horizontal="center" vertical="center"/>
    </xf>
    <xf numFmtId="0" fontId="9" fillId="0" borderId="46" xfId="3" applyFont="1" applyBorder="1" applyAlignment="1">
      <alignment horizontal="center" vertical="center"/>
    </xf>
    <xf numFmtId="0" fontId="9" fillId="0" borderId="46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41" fontId="17" fillId="0" borderId="8" xfId="4" applyFont="1" applyBorder="1" applyAlignment="1">
      <alignment horizontal="center" vertical="center"/>
    </xf>
    <xf numFmtId="41" fontId="17" fillId="0" borderId="8" xfId="2" applyFont="1" applyBorder="1" applyAlignment="1">
      <alignment horizontal="center" vertical="center"/>
    </xf>
    <xf numFmtId="0" fontId="9" fillId="0" borderId="52" xfId="3" applyFont="1" applyBorder="1" applyAlignment="1">
      <alignment horizontal="center" vertical="center"/>
    </xf>
    <xf numFmtId="0" fontId="17" fillId="0" borderId="80" xfId="3" applyBorder="1" applyAlignment="1">
      <alignment horizontal="left" vertical="center" wrapText="1"/>
    </xf>
    <xf numFmtId="41" fontId="36" fillId="0" borderId="15" xfId="2" applyFont="1" applyBorder="1">
      <alignment vertical="center"/>
    </xf>
    <xf numFmtId="176" fontId="36" fillId="0" borderId="15" xfId="5" applyNumberFormat="1" applyFont="1" applyBorder="1">
      <alignment vertical="center"/>
    </xf>
    <xf numFmtId="41" fontId="36" fillId="0" borderId="0" xfId="5" applyFont="1">
      <alignment vertical="center"/>
    </xf>
    <xf numFmtId="41" fontId="17" fillId="0" borderId="0" xfId="5" applyAlignment="1">
      <alignment horizontal="left" vertical="center"/>
    </xf>
    <xf numFmtId="41" fontId="17" fillId="0" borderId="0" xfId="5" applyAlignment="1">
      <alignment vertical="center" wrapText="1"/>
    </xf>
    <xf numFmtId="176" fontId="17" fillId="0" borderId="0" xfId="5" applyNumberFormat="1">
      <alignment vertical="center"/>
    </xf>
    <xf numFmtId="0" fontId="17" fillId="0" borderId="0" xfId="5" applyNumberFormat="1">
      <alignment vertical="center"/>
    </xf>
    <xf numFmtId="0" fontId="40" fillId="0" borderId="8" xfId="3" applyFont="1" applyBorder="1" applyAlignment="1">
      <alignment horizontal="center" vertical="center" wrapText="1"/>
    </xf>
    <xf numFmtId="41" fontId="36" fillId="0" borderId="8" xfId="4" applyFont="1" applyBorder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41" fontId="39" fillId="0" borderId="8" xfId="5" applyFont="1" applyBorder="1" applyAlignment="1">
      <alignment horizontal="center" vertical="center" wrapText="1"/>
    </xf>
    <xf numFmtId="41" fontId="0" fillId="0" borderId="0" xfId="2" applyFont="1">
      <alignment vertical="center"/>
    </xf>
    <xf numFmtId="0" fontId="9" fillId="0" borderId="82" xfId="3" applyFont="1" applyBorder="1" applyAlignment="1">
      <alignment horizontal="center" vertical="center" wrapText="1"/>
    </xf>
    <xf numFmtId="0" fontId="40" fillId="0" borderId="48" xfId="3" applyFont="1" applyBorder="1" applyAlignment="1">
      <alignment horizontal="center" vertical="center" wrapText="1"/>
    </xf>
    <xf numFmtId="0" fontId="9" fillId="0" borderId="83" xfId="3" applyFont="1" applyBorder="1" applyAlignment="1">
      <alignment horizontal="center" vertical="center"/>
    </xf>
    <xf numFmtId="0" fontId="9" fillId="0" borderId="82" xfId="3" applyFont="1" applyBorder="1" applyAlignment="1">
      <alignment horizontal="center" vertical="center"/>
    </xf>
    <xf numFmtId="0" fontId="40" fillId="0" borderId="71" xfId="3" applyFont="1" applyBorder="1" applyAlignment="1">
      <alignment horizontal="center" vertical="center"/>
    </xf>
    <xf numFmtId="0" fontId="40" fillId="0" borderId="52" xfId="3" applyFont="1" applyBorder="1" applyAlignment="1">
      <alignment horizontal="center" vertical="center"/>
    </xf>
    <xf numFmtId="0" fontId="40" fillId="0" borderId="52" xfId="3" applyFont="1" applyBorder="1" applyAlignment="1">
      <alignment horizontal="center" vertical="center" wrapText="1"/>
    </xf>
    <xf numFmtId="0" fontId="39" fillId="0" borderId="80" xfId="3" applyFont="1" applyBorder="1" applyAlignment="1">
      <alignment horizontal="left" vertical="center" wrapText="1"/>
    </xf>
    <xf numFmtId="0" fontId="9" fillId="0" borderId="47" xfId="3" applyFont="1" applyBorder="1" applyAlignment="1">
      <alignment horizontal="center" vertical="center" wrapText="1"/>
    </xf>
    <xf numFmtId="0" fontId="9" fillId="0" borderId="46" xfId="3" applyFont="1" applyBorder="1" applyAlignment="1">
      <alignment horizontal="center" vertical="center" shrinkToFit="1"/>
    </xf>
    <xf numFmtId="49" fontId="13" fillId="0" borderId="46" xfId="0" applyNumberFormat="1" applyFont="1" applyBorder="1" applyAlignment="1">
      <alignment horizontal="left" vertical="center" wrapText="1"/>
    </xf>
    <xf numFmtId="41" fontId="37" fillId="0" borderId="46" xfId="5" applyFont="1" applyBorder="1">
      <alignment vertical="center"/>
    </xf>
    <xf numFmtId="0" fontId="2" fillId="3" borderId="84" xfId="0" applyFont="1" applyFill="1" applyBorder="1" applyAlignment="1">
      <alignment horizontal="left" vertical="center" wrapText="1"/>
    </xf>
    <xf numFmtId="41" fontId="39" fillId="0" borderId="73" xfId="5" applyFont="1" applyBorder="1" applyAlignment="1">
      <alignment horizontal="center" vertical="center" wrapText="1"/>
    </xf>
    <xf numFmtId="41" fontId="39" fillId="0" borderId="74" xfId="5" applyFont="1" applyBorder="1" applyAlignment="1">
      <alignment horizontal="center" vertical="center" wrapText="1"/>
    </xf>
    <xf numFmtId="41" fontId="39" fillId="0" borderId="75" xfId="5" applyFont="1" applyBorder="1" applyAlignment="1">
      <alignment horizontal="center" vertical="center" wrapText="1"/>
    </xf>
    <xf numFmtId="0" fontId="20" fillId="0" borderId="0" xfId="7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0" borderId="53" xfId="0" applyNumberFormat="1" applyFont="1" applyBorder="1" applyAlignment="1">
      <alignment horizontal="center" vertical="center" wrapText="1"/>
    </xf>
    <xf numFmtId="49" fontId="2" fillId="0" borderId="4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right" vertical="center" wrapText="1"/>
    </xf>
    <xf numFmtId="176" fontId="2" fillId="0" borderId="35" xfId="0" applyNumberFormat="1" applyFont="1" applyFill="1" applyBorder="1" applyAlignment="1">
      <alignment horizontal="right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left" vertical="center"/>
    </xf>
  </cellXfs>
  <cellStyles count="10">
    <cellStyle name="쉼표 [0]" xfId="2" builtinId="6"/>
    <cellStyle name="쉼표 [0] 2" xfId="5" xr:uid="{00000000-0005-0000-0000-000001000000}"/>
    <cellStyle name="쉼표 [0] 2 2" xfId="8" xr:uid="{00000000-0005-0000-0000-000002000000}"/>
    <cellStyle name="쉼표 [0] 3" xfId="4" xr:uid="{00000000-0005-0000-0000-000003000000}"/>
    <cellStyle name="표준" xfId="0" builtinId="0"/>
    <cellStyle name="표준 2" xfId="3" xr:uid="{00000000-0005-0000-0000-000005000000}"/>
    <cellStyle name="표준 2 2" xfId="1" xr:uid="{00000000-0005-0000-0000-000006000000}"/>
    <cellStyle name="표준 2 3" xfId="7" xr:uid="{00000000-0005-0000-0000-000007000000}"/>
    <cellStyle name="표준 3" xfId="6" xr:uid="{00000000-0005-0000-0000-000008000000}"/>
    <cellStyle name="하이퍼링크" xfId="9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29</xdr:row>
      <xdr:rowOff>0</xdr:rowOff>
    </xdr:from>
    <xdr:to>
      <xdr:col>3</xdr:col>
      <xdr:colOff>723900</xdr:colOff>
      <xdr:row>30</xdr:row>
      <xdr:rowOff>66675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47825" y="5943600"/>
          <a:ext cx="7239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0720F-2DAE-40F1-9463-BAD876ECCF32}">
  <dimension ref="A1:H125"/>
  <sheetViews>
    <sheetView tabSelected="1" topLeftCell="A16" workbookViewId="0">
      <selection activeCell="F35" sqref="F35"/>
    </sheetView>
  </sheetViews>
  <sheetFormatPr defaultRowHeight="13.5"/>
  <cols>
    <col min="1" max="1" width="9.75" style="157" customWidth="1"/>
    <col min="2" max="2" width="9.375" style="157" customWidth="1"/>
    <col min="3" max="3" width="15.125" style="157" customWidth="1"/>
    <col min="4" max="4" width="18.75" style="158" customWidth="1"/>
    <col min="5" max="5" width="18.375" style="159" customWidth="1"/>
    <col min="6" max="6" width="18.125" style="159" customWidth="1"/>
    <col min="7" max="7" width="18.625" style="160" customWidth="1"/>
    <col min="8" max="8" width="29.375" style="159" customWidth="1"/>
    <col min="9" max="9" width="9" style="159"/>
    <col min="10" max="10" width="17.625" style="159" bestFit="1" customWidth="1"/>
    <col min="11" max="256" width="9" style="159"/>
    <col min="257" max="257" width="9.75" style="159" customWidth="1"/>
    <col min="258" max="258" width="9.375" style="159" customWidth="1"/>
    <col min="259" max="259" width="12.75" style="159" customWidth="1"/>
    <col min="260" max="260" width="17.75" style="159" customWidth="1"/>
    <col min="261" max="261" width="18.375" style="159" customWidth="1"/>
    <col min="262" max="262" width="18.125" style="159" customWidth="1"/>
    <col min="263" max="263" width="15.375" style="159" customWidth="1"/>
    <col min="264" max="264" width="32.875" style="159" customWidth="1"/>
    <col min="265" max="512" width="9" style="159"/>
    <col min="513" max="513" width="9.75" style="159" customWidth="1"/>
    <col min="514" max="514" width="9.375" style="159" customWidth="1"/>
    <col min="515" max="515" width="12.75" style="159" customWidth="1"/>
    <col min="516" max="516" width="17.75" style="159" customWidth="1"/>
    <col min="517" max="517" width="18.375" style="159" customWidth="1"/>
    <col min="518" max="518" width="18.125" style="159" customWidth="1"/>
    <col min="519" max="519" width="15.375" style="159" customWidth="1"/>
    <col min="520" max="520" width="32.875" style="159" customWidth="1"/>
    <col min="521" max="768" width="9" style="159"/>
    <col min="769" max="769" width="9.75" style="159" customWidth="1"/>
    <col min="770" max="770" width="9.375" style="159" customWidth="1"/>
    <col min="771" max="771" width="12.75" style="159" customWidth="1"/>
    <col min="772" max="772" width="17.75" style="159" customWidth="1"/>
    <col min="773" max="773" width="18.375" style="159" customWidth="1"/>
    <col min="774" max="774" width="18.125" style="159" customWidth="1"/>
    <col min="775" max="775" width="15.375" style="159" customWidth="1"/>
    <col min="776" max="776" width="32.875" style="159" customWidth="1"/>
    <col min="777" max="1024" width="9" style="159"/>
    <col min="1025" max="1025" width="9.75" style="159" customWidth="1"/>
    <col min="1026" max="1026" width="9.375" style="159" customWidth="1"/>
    <col min="1027" max="1027" width="12.75" style="159" customWidth="1"/>
    <col min="1028" max="1028" width="17.75" style="159" customWidth="1"/>
    <col min="1029" max="1029" width="18.375" style="159" customWidth="1"/>
    <col min="1030" max="1030" width="18.125" style="159" customWidth="1"/>
    <col min="1031" max="1031" width="15.375" style="159" customWidth="1"/>
    <col min="1032" max="1032" width="32.875" style="159" customWidth="1"/>
    <col min="1033" max="1280" width="9" style="159"/>
    <col min="1281" max="1281" width="9.75" style="159" customWidth="1"/>
    <col min="1282" max="1282" width="9.375" style="159" customWidth="1"/>
    <col min="1283" max="1283" width="12.75" style="159" customWidth="1"/>
    <col min="1284" max="1284" width="17.75" style="159" customWidth="1"/>
    <col min="1285" max="1285" width="18.375" style="159" customWidth="1"/>
    <col min="1286" max="1286" width="18.125" style="159" customWidth="1"/>
    <col min="1287" max="1287" width="15.375" style="159" customWidth="1"/>
    <col min="1288" max="1288" width="32.875" style="159" customWidth="1"/>
    <col min="1289" max="1536" width="9" style="159"/>
    <col min="1537" max="1537" width="9.75" style="159" customWidth="1"/>
    <col min="1538" max="1538" width="9.375" style="159" customWidth="1"/>
    <col min="1539" max="1539" width="12.75" style="159" customWidth="1"/>
    <col min="1540" max="1540" width="17.75" style="159" customWidth="1"/>
    <col min="1541" max="1541" width="18.375" style="159" customWidth="1"/>
    <col min="1542" max="1542" width="18.125" style="159" customWidth="1"/>
    <col min="1543" max="1543" width="15.375" style="159" customWidth="1"/>
    <col min="1544" max="1544" width="32.875" style="159" customWidth="1"/>
    <col min="1545" max="1792" width="9" style="159"/>
    <col min="1793" max="1793" width="9.75" style="159" customWidth="1"/>
    <col min="1794" max="1794" width="9.375" style="159" customWidth="1"/>
    <col min="1795" max="1795" width="12.75" style="159" customWidth="1"/>
    <col min="1796" max="1796" width="17.75" style="159" customWidth="1"/>
    <col min="1797" max="1797" width="18.375" style="159" customWidth="1"/>
    <col min="1798" max="1798" width="18.125" style="159" customWidth="1"/>
    <col min="1799" max="1799" width="15.375" style="159" customWidth="1"/>
    <col min="1800" max="1800" width="32.875" style="159" customWidth="1"/>
    <col min="1801" max="2048" width="9" style="159"/>
    <col min="2049" max="2049" width="9.75" style="159" customWidth="1"/>
    <col min="2050" max="2050" width="9.375" style="159" customWidth="1"/>
    <col min="2051" max="2051" width="12.75" style="159" customWidth="1"/>
    <col min="2052" max="2052" width="17.75" style="159" customWidth="1"/>
    <col min="2053" max="2053" width="18.375" style="159" customWidth="1"/>
    <col min="2054" max="2054" width="18.125" style="159" customWidth="1"/>
    <col min="2055" max="2055" width="15.375" style="159" customWidth="1"/>
    <col min="2056" max="2056" width="32.875" style="159" customWidth="1"/>
    <col min="2057" max="2304" width="9" style="159"/>
    <col min="2305" max="2305" width="9.75" style="159" customWidth="1"/>
    <col min="2306" max="2306" width="9.375" style="159" customWidth="1"/>
    <col min="2307" max="2307" width="12.75" style="159" customWidth="1"/>
    <col min="2308" max="2308" width="17.75" style="159" customWidth="1"/>
    <col min="2309" max="2309" width="18.375" style="159" customWidth="1"/>
    <col min="2310" max="2310" width="18.125" style="159" customWidth="1"/>
    <col min="2311" max="2311" width="15.375" style="159" customWidth="1"/>
    <col min="2312" max="2312" width="32.875" style="159" customWidth="1"/>
    <col min="2313" max="2560" width="9" style="159"/>
    <col min="2561" max="2561" width="9.75" style="159" customWidth="1"/>
    <col min="2562" max="2562" width="9.375" style="159" customWidth="1"/>
    <col min="2563" max="2563" width="12.75" style="159" customWidth="1"/>
    <col min="2564" max="2564" width="17.75" style="159" customWidth="1"/>
    <col min="2565" max="2565" width="18.375" style="159" customWidth="1"/>
    <col min="2566" max="2566" width="18.125" style="159" customWidth="1"/>
    <col min="2567" max="2567" width="15.375" style="159" customWidth="1"/>
    <col min="2568" max="2568" width="32.875" style="159" customWidth="1"/>
    <col min="2569" max="2816" width="9" style="159"/>
    <col min="2817" max="2817" width="9.75" style="159" customWidth="1"/>
    <col min="2818" max="2818" width="9.375" style="159" customWidth="1"/>
    <col min="2819" max="2819" width="12.75" style="159" customWidth="1"/>
    <col min="2820" max="2820" width="17.75" style="159" customWidth="1"/>
    <col min="2821" max="2821" width="18.375" style="159" customWidth="1"/>
    <col min="2822" max="2822" width="18.125" style="159" customWidth="1"/>
    <col min="2823" max="2823" width="15.375" style="159" customWidth="1"/>
    <col min="2824" max="2824" width="32.875" style="159" customWidth="1"/>
    <col min="2825" max="3072" width="9" style="159"/>
    <col min="3073" max="3073" width="9.75" style="159" customWidth="1"/>
    <col min="3074" max="3074" width="9.375" style="159" customWidth="1"/>
    <col min="3075" max="3075" width="12.75" style="159" customWidth="1"/>
    <col min="3076" max="3076" width="17.75" style="159" customWidth="1"/>
    <col min="3077" max="3077" width="18.375" style="159" customWidth="1"/>
    <col min="3078" max="3078" width="18.125" style="159" customWidth="1"/>
    <col min="3079" max="3079" width="15.375" style="159" customWidth="1"/>
    <col min="3080" max="3080" width="32.875" style="159" customWidth="1"/>
    <col min="3081" max="3328" width="9" style="159"/>
    <col min="3329" max="3329" width="9.75" style="159" customWidth="1"/>
    <col min="3330" max="3330" width="9.375" style="159" customWidth="1"/>
    <col min="3331" max="3331" width="12.75" style="159" customWidth="1"/>
    <col min="3332" max="3332" width="17.75" style="159" customWidth="1"/>
    <col min="3333" max="3333" width="18.375" style="159" customWidth="1"/>
    <col min="3334" max="3334" width="18.125" style="159" customWidth="1"/>
    <col min="3335" max="3335" width="15.375" style="159" customWidth="1"/>
    <col min="3336" max="3336" width="32.875" style="159" customWidth="1"/>
    <col min="3337" max="3584" width="9" style="159"/>
    <col min="3585" max="3585" width="9.75" style="159" customWidth="1"/>
    <col min="3586" max="3586" width="9.375" style="159" customWidth="1"/>
    <col min="3587" max="3587" width="12.75" style="159" customWidth="1"/>
    <col min="3588" max="3588" width="17.75" style="159" customWidth="1"/>
    <col min="3589" max="3589" width="18.375" style="159" customWidth="1"/>
    <col min="3590" max="3590" width="18.125" style="159" customWidth="1"/>
    <col min="3591" max="3591" width="15.375" style="159" customWidth="1"/>
    <col min="3592" max="3592" width="32.875" style="159" customWidth="1"/>
    <col min="3593" max="3840" width="9" style="159"/>
    <col min="3841" max="3841" width="9.75" style="159" customWidth="1"/>
    <col min="3842" max="3842" width="9.375" style="159" customWidth="1"/>
    <col min="3843" max="3843" width="12.75" style="159" customWidth="1"/>
    <col min="3844" max="3844" width="17.75" style="159" customWidth="1"/>
    <col min="3845" max="3845" width="18.375" style="159" customWidth="1"/>
    <col min="3846" max="3846" width="18.125" style="159" customWidth="1"/>
    <col min="3847" max="3847" width="15.375" style="159" customWidth="1"/>
    <col min="3848" max="3848" width="32.875" style="159" customWidth="1"/>
    <col min="3849" max="4096" width="9" style="159"/>
    <col min="4097" max="4097" width="9.75" style="159" customWidth="1"/>
    <col min="4098" max="4098" width="9.375" style="159" customWidth="1"/>
    <col min="4099" max="4099" width="12.75" style="159" customWidth="1"/>
    <col min="4100" max="4100" width="17.75" style="159" customWidth="1"/>
    <col min="4101" max="4101" width="18.375" style="159" customWidth="1"/>
    <col min="4102" max="4102" width="18.125" style="159" customWidth="1"/>
    <col min="4103" max="4103" width="15.375" style="159" customWidth="1"/>
    <col min="4104" max="4104" width="32.875" style="159" customWidth="1"/>
    <col min="4105" max="4352" width="9" style="159"/>
    <col min="4353" max="4353" width="9.75" style="159" customWidth="1"/>
    <col min="4354" max="4354" width="9.375" style="159" customWidth="1"/>
    <col min="4355" max="4355" width="12.75" style="159" customWidth="1"/>
    <col min="4356" max="4356" width="17.75" style="159" customWidth="1"/>
    <col min="4357" max="4357" width="18.375" style="159" customWidth="1"/>
    <col min="4358" max="4358" width="18.125" style="159" customWidth="1"/>
    <col min="4359" max="4359" width="15.375" style="159" customWidth="1"/>
    <col min="4360" max="4360" width="32.875" style="159" customWidth="1"/>
    <col min="4361" max="4608" width="9" style="159"/>
    <col min="4609" max="4609" width="9.75" style="159" customWidth="1"/>
    <col min="4610" max="4610" width="9.375" style="159" customWidth="1"/>
    <col min="4611" max="4611" width="12.75" style="159" customWidth="1"/>
    <col min="4612" max="4612" width="17.75" style="159" customWidth="1"/>
    <col min="4613" max="4613" width="18.375" style="159" customWidth="1"/>
    <col min="4614" max="4614" width="18.125" style="159" customWidth="1"/>
    <col min="4615" max="4615" width="15.375" style="159" customWidth="1"/>
    <col min="4616" max="4616" width="32.875" style="159" customWidth="1"/>
    <col min="4617" max="4864" width="9" style="159"/>
    <col min="4865" max="4865" width="9.75" style="159" customWidth="1"/>
    <col min="4866" max="4866" width="9.375" style="159" customWidth="1"/>
    <col min="4867" max="4867" width="12.75" style="159" customWidth="1"/>
    <col min="4868" max="4868" width="17.75" style="159" customWidth="1"/>
    <col min="4869" max="4869" width="18.375" style="159" customWidth="1"/>
    <col min="4870" max="4870" width="18.125" style="159" customWidth="1"/>
    <col min="4871" max="4871" width="15.375" style="159" customWidth="1"/>
    <col min="4872" max="4872" width="32.875" style="159" customWidth="1"/>
    <col min="4873" max="5120" width="9" style="159"/>
    <col min="5121" max="5121" width="9.75" style="159" customWidth="1"/>
    <col min="5122" max="5122" width="9.375" style="159" customWidth="1"/>
    <col min="5123" max="5123" width="12.75" style="159" customWidth="1"/>
    <col min="5124" max="5124" width="17.75" style="159" customWidth="1"/>
    <col min="5125" max="5125" width="18.375" style="159" customWidth="1"/>
    <col min="5126" max="5126" width="18.125" style="159" customWidth="1"/>
    <col min="5127" max="5127" width="15.375" style="159" customWidth="1"/>
    <col min="5128" max="5128" width="32.875" style="159" customWidth="1"/>
    <col min="5129" max="5376" width="9" style="159"/>
    <col min="5377" max="5377" width="9.75" style="159" customWidth="1"/>
    <col min="5378" max="5378" width="9.375" style="159" customWidth="1"/>
    <col min="5379" max="5379" width="12.75" style="159" customWidth="1"/>
    <col min="5380" max="5380" width="17.75" style="159" customWidth="1"/>
    <col min="5381" max="5381" width="18.375" style="159" customWidth="1"/>
    <col min="5382" max="5382" width="18.125" style="159" customWidth="1"/>
    <col min="5383" max="5383" width="15.375" style="159" customWidth="1"/>
    <col min="5384" max="5384" width="32.875" style="159" customWidth="1"/>
    <col min="5385" max="5632" width="9" style="159"/>
    <col min="5633" max="5633" width="9.75" style="159" customWidth="1"/>
    <col min="5634" max="5634" width="9.375" style="159" customWidth="1"/>
    <col min="5635" max="5635" width="12.75" style="159" customWidth="1"/>
    <col min="5636" max="5636" width="17.75" style="159" customWidth="1"/>
    <col min="5637" max="5637" width="18.375" style="159" customWidth="1"/>
    <col min="5638" max="5638" width="18.125" style="159" customWidth="1"/>
    <col min="5639" max="5639" width="15.375" style="159" customWidth="1"/>
    <col min="5640" max="5640" width="32.875" style="159" customWidth="1"/>
    <col min="5641" max="5888" width="9" style="159"/>
    <col min="5889" max="5889" width="9.75" style="159" customWidth="1"/>
    <col min="5890" max="5890" width="9.375" style="159" customWidth="1"/>
    <col min="5891" max="5891" width="12.75" style="159" customWidth="1"/>
    <col min="5892" max="5892" width="17.75" style="159" customWidth="1"/>
    <col min="5893" max="5893" width="18.375" style="159" customWidth="1"/>
    <col min="5894" max="5894" width="18.125" style="159" customWidth="1"/>
    <col min="5895" max="5895" width="15.375" style="159" customWidth="1"/>
    <col min="5896" max="5896" width="32.875" style="159" customWidth="1"/>
    <col min="5897" max="6144" width="9" style="159"/>
    <col min="6145" max="6145" width="9.75" style="159" customWidth="1"/>
    <col min="6146" max="6146" width="9.375" style="159" customWidth="1"/>
    <col min="6147" max="6147" width="12.75" style="159" customWidth="1"/>
    <col min="6148" max="6148" width="17.75" style="159" customWidth="1"/>
    <col min="6149" max="6149" width="18.375" style="159" customWidth="1"/>
    <col min="6150" max="6150" width="18.125" style="159" customWidth="1"/>
    <col min="6151" max="6151" width="15.375" style="159" customWidth="1"/>
    <col min="6152" max="6152" width="32.875" style="159" customWidth="1"/>
    <col min="6153" max="6400" width="9" style="159"/>
    <col min="6401" max="6401" width="9.75" style="159" customWidth="1"/>
    <col min="6402" max="6402" width="9.375" style="159" customWidth="1"/>
    <col min="6403" max="6403" width="12.75" style="159" customWidth="1"/>
    <col min="6404" max="6404" width="17.75" style="159" customWidth="1"/>
    <col min="6405" max="6405" width="18.375" style="159" customWidth="1"/>
    <col min="6406" max="6406" width="18.125" style="159" customWidth="1"/>
    <col min="6407" max="6407" width="15.375" style="159" customWidth="1"/>
    <col min="6408" max="6408" width="32.875" style="159" customWidth="1"/>
    <col min="6409" max="6656" width="9" style="159"/>
    <col min="6657" max="6657" width="9.75" style="159" customWidth="1"/>
    <col min="6658" max="6658" width="9.375" style="159" customWidth="1"/>
    <col min="6659" max="6659" width="12.75" style="159" customWidth="1"/>
    <col min="6660" max="6660" width="17.75" style="159" customWidth="1"/>
    <col min="6661" max="6661" width="18.375" style="159" customWidth="1"/>
    <col min="6662" max="6662" width="18.125" style="159" customWidth="1"/>
    <col min="6663" max="6663" width="15.375" style="159" customWidth="1"/>
    <col min="6664" max="6664" width="32.875" style="159" customWidth="1"/>
    <col min="6665" max="6912" width="9" style="159"/>
    <col min="6913" max="6913" width="9.75" style="159" customWidth="1"/>
    <col min="6914" max="6914" width="9.375" style="159" customWidth="1"/>
    <col min="6915" max="6915" width="12.75" style="159" customWidth="1"/>
    <col min="6916" max="6916" width="17.75" style="159" customWidth="1"/>
    <col min="6917" max="6917" width="18.375" style="159" customWidth="1"/>
    <col min="6918" max="6918" width="18.125" style="159" customWidth="1"/>
    <col min="6919" max="6919" width="15.375" style="159" customWidth="1"/>
    <col min="6920" max="6920" width="32.875" style="159" customWidth="1"/>
    <col min="6921" max="7168" width="9" style="159"/>
    <col min="7169" max="7169" width="9.75" style="159" customWidth="1"/>
    <col min="7170" max="7170" width="9.375" style="159" customWidth="1"/>
    <col min="7171" max="7171" width="12.75" style="159" customWidth="1"/>
    <col min="7172" max="7172" width="17.75" style="159" customWidth="1"/>
    <col min="7173" max="7173" width="18.375" style="159" customWidth="1"/>
    <col min="7174" max="7174" width="18.125" style="159" customWidth="1"/>
    <col min="7175" max="7175" width="15.375" style="159" customWidth="1"/>
    <col min="7176" max="7176" width="32.875" style="159" customWidth="1"/>
    <col min="7177" max="7424" width="9" style="159"/>
    <col min="7425" max="7425" width="9.75" style="159" customWidth="1"/>
    <col min="7426" max="7426" width="9.375" style="159" customWidth="1"/>
    <col min="7427" max="7427" width="12.75" style="159" customWidth="1"/>
    <col min="7428" max="7428" width="17.75" style="159" customWidth="1"/>
    <col min="7429" max="7429" width="18.375" style="159" customWidth="1"/>
    <col min="7430" max="7430" width="18.125" style="159" customWidth="1"/>
    <col min="7431" max="7431" width="15.375" style="159" customWidth="1"/>
    <col min="7432" max="7432" width="32.875" style="159" customWidth="1"/>
    <col min="7433" max="7680" width="9" style="159"/>
    <col min="7681" max="7681" width="9.75" style="159" customWidth="1"/>
    <col min="7682" max="7682" width="9.375" style="159" customWidth="1"/>
    <col min="7683" max="7683" width="12.75" style="159" customWidth="1"/>
    <col min="7684" max="7684" width="17.75" style="159" customWidth="1"/>
    <col min="7685" max="7685" width="18.375" style="159" customWidth="1"/>
    <col min="7686" max="7686" width="18.125" style="159" customWidth="1"/>
    <col min="7687" max="7687" width="15.375" style="159" customWidth="1"/>
    <col min="7688" max="7688" width="32.875" style="159" customWidth="1"/>
    <col min="7689" max="7936" width="9" style="159"/>
    <col min="7937" max="7937" width="9.75" style="159" customWidth="1"/>
    <col min="7938" max="7938" width="9.375" style="159" customWidth="1"/>
    <col min="7939" max="7939" width="12.75" style="159" customWidth="1"/>
    <col min="7940" max="7940" width="17.75" style="159" customWidth="1"/>
    <col min="7941" max="7941" width="18.375" style="159" customWidth="1"/>
    <col min="7942" max="7942" width="18.125" style="159" customWidth="1"/>
    <col min="7943" max="7943" width="15.375" style="159" customWidth="1"/>
    <col min="7944" max="7944" width="32.875" style="159" customWidth="1"/>
    <col min="7945" max="8192" width="9" style="159"/>
    <col min="8193" max="8193" width="9.75" style="159" customWidth="1"/>
    <col min="8194" max="8194" width="9.375" style="159" customWidth="1"/>
    <col min="8195" max="8195" width="12.75" style="159" customWidth="1"/>
    <col min="8196" max="8196" width="17.75" style="159" customWidth="1"/>
    <col min="8197" max="8197" width="18.375" style="159" customWidth="1"/>
    <col min="8198" max="8198" width="18.125" style="159" customWidth="1"/>
    <col min="8199" max="8199" width="15.375" style="159" customWidth="1"/>
    <col min="8200" max="8200" width="32.875" style="159" customWidth="1"/>
    <col min="8201" max="8448" width="9" style="159"/>
    <col min="8449" max="8449" width="9.75" style="159" customWidth="1"/>
    <col min="8450" max="8450" width="9.375" style="159" customWidth="1"/>
    <col min="8451" max="8451" width="12.75" style="159" customWidth="1"/>
    <col min="8452" max="8452" width="17.75" style="159" customWidth="1"/>
    <col min="8453" max="8453" width="18.375" style="159" customWidth="1"/>
    <col min="8454" max="8454" width="18.125" style="159" customWidth="1"/>
    <col min="8455" max="8455" width="15.375" style="159" customWidth="1"/>
    <col min="8456" max="8456" width="32.875" style="159" customWidth="1"/>
    <col min="8457" max="8704" width="9" style="159"/>
    <col min="8705" max="8705" width="9.75" style="159" customWidth="1"/>
    <col min="8706" max="8706" width="9.375" style="159" customWidth="1"/>
    <col min="8707" max="8707" width="12.75" style="159" customWidth="1"/>
    <col min="8708" max="8708" width="17.75" style="159" customWidth="1"/>
    <col min="8709" max="8709" width="18.375" style="159" customWidth="1"/>
    <col min="8710" max="8710" width="18.125" style="159" customWidth="1"/>
    <col min="8711" max="8711" width="15.375" style="159" customWidth="1"/>
    <col min="8712" max="8712" width="32.875" style="159" customWidth="1"/>
    <col min="8713" max="8960" width="9" style="159"/>
    <col min="8961" max="8961" width="9.75" style="159" customWidth="1"/>
    <col min="8962" max="8962" width="9.375" style="159" customWidth="1"/>
    <col min="8963" max="8963" width="12.75" style="159" customWidth="1"/>
    <col min="8964" max="8964" width="17.75" style="159" customWidth="1"/>
    <col min="8965" max="8965" width="18.375" style="159" customWidth="1"/>
    <col min="8966" max="8966" width="18.125" style="159" customWidth="1"/>
    <col min="8967" max="8967" width="15.375" style="159" customWidth="1"/>
    <col min="8968" max="8968" width="32.875" style="159" customWidth="1"/>
    <col min="8969" max="9216" width="9" style="159"/>
    <col min="9217" max="9217" width="9.75" style="159" customWidth="1"/>
    <col min="9218" max="9218" width="9.375" style="159" customWidth="1"/>
    <col min="9219" max="9219" width="12.75" style="159" customWidth="1"/>
    <col min="9220" max="9220" width="17.75" style="159" customWidth="1"/>
    <col min="9221" max="9221" width="18.375" style="159" customWidth="1"/>
    <col min="9222" max="9222" width="18.125" style="159" customWidth="1"/>
    <col min="9223" max="9223" width="15.375" style="159" customWidth="1"/>
    <col min="9224" max="9224" width="32.875" style="159" customWidth="1"/>
    <col min="9225" max="9472" width="9" style="159"/>
    <col min="9473" max="9473" width="9.75" style="159" customWidth="1"/>
    <col min="9474" max="9474" width="9.375" style="159" customWidth="1"/>
    <col min="9475" max="9475" width="12.75" style="159" customWidth="1"/>
    <col min="9476" max="9476" width="17.75" style="159" customWidth="1"/>
    <col min="9477" max="9477" width="18.375" style="159" customWidth="1"/>
    <col min="9478" max="9478" width="18.125" style="159" customWidth="1"/>
    <col min="9479" max="9479" width="15.375" style="159" customWidth="1"/>
    <col min="9480" max="9480" width="32.875" style="159" customWidth="1"/>
    <col min="9481" max="9728" width="9" style="159"/>
    <col min="9729" max="9729" width="9.75" style="159" customWidth="1"/>
    <col min="9730" max="9730" width="9.375" style="159" customWidth="1"/>
    <col min="9731" max="9731" width="12.75" style="159" customWidth="1"/>
    <col min="9732" max="9732" width="17.75" style="159" customWidth="1"/>
    <col min="9733" max="9733" width="18.375" style="159" customWidth="1"/>
    <col min="9734" max="9734" width="18.125" style="159" customWidth="1"/>
    <col min="9735" max="9735" width="15.375" style="159" customWidth="1"/>
    <col min="9736" max="9736" width="32.875" style="159" customWidth="1"/>
    <col min="9737" max="9984" width="9" style="159"/>
    <col min="9985" max="9985" width="9.75" style="159" customWidth="1"/>
    <col min="9986" max="9986" width="9.375" style="159" customWidth="1"/>
    <col min="9987" max="9987" width="12.75" style="159" customWidth="1"/>
    <col min="9988" max="9988" width="17.75" style="159" customWidth="1"/>
    <col min="9989" max="9989" width="18.375" style="159" customWidth="1"/>
    <col min="9990" max="9990" width="18.125" style="159" customWidth="1"/>
    <col min="9991" max="9991" width="15.375" style="159" customWidth="1"/>
    <col min="9992" max="9992" width="32.875" style="159" customWidth="1"/>
    <col min="9993" max="10240" width="9" style="159"/>
    <col min="10241" max="10241" width="9.75" style="159" customWidth="1"/>
    <col min="10242" max="10242" width="9.375" style="159" customWidth="1"/>
    <col min="10243" max="10243" width="12.75" style="159" customWidth="1"/>
    <col min="10244" max="10244" width="17.75" style="159" customWidth="1"/>
    <col min="10245" max="10245" width="18.375" style="159" customWidth="1"/>
    <col min="10246" max="10246" width="18.125" style="159" customWidth="1"/>
    <col min="10247" max="10247" width="15.375" style="159" customWidth="1"/>
    <col min="10248" max="10248" width="32.875" style="159" customWidth="1"/>
    <col min="10249" max="10496" width="9" style="159"/>
    <col min="10497" max="10497" width="9.75" style="159" customWidth="1"/>
    <col min="10498" max="10498" width="9.375" style="159" customWidth="1"/>
    <col min="10499" max="10499" width="12.75" style="159" customWidth="1"/>
    <col min="10500" max="10500" width="17.75" style="159" customWidth="1"/>
    <col min="10501" max="10501" width="18.375" style="159" customWidth="1"/>
    <col min="10502" max="10502" width="18.125" style="159" customWidth="1"/>
    <col min="10503" max="10503" width="15.375" style="159" customWidth="1"/>
    <col min="10504" max="10504" width="32.875" style="159" customWidth="1"/>
    <col min="10505" max="10752" width="9" style="159"/>
    <col min="10753" max="10753" width="9.75" style="159" customWidth="1"/>
    <col min="10754" max="10754" width="9.375" style="159" customWidth="1"/>
    <col min="10755" max="10755" width="12.75" style="159" customWidth="1"/>
    <col min="10756" max="10756" width="17.75" style="159" customWidth="1"/>
    <col min="10757" max="10757" width="18.375" style="159" customWidth="1"/>
    <col min="10758" max="10758" width="18.125" style="159" customWidth="1"/>
    <col min="10759" max="10759" width="15.375" style="159" customWidth="1"/>
    <col min="10760" max="10760" width="32.875" style="159" customWidth="1"/>
    <col min="10761" max="11008" width="9" style="159"/>
    <col min="11009" max="11009" width="9.75" style="159" customWidth="1"/>
    <col min="11010" max="11010" width="9.375" style="159" customWidth="1"/>
    <col min="11011" max="11011" width="12.75" style="159" customWidth="1"/>
    <col min="11012" max="11012" width="17.75" style="159" customWidth="1"/>
    <col min="11013" max="11013" width="18.375" style="159" customWidth="1"/>
    <col min="11014" max="11014" width="18.125" style="159" customWidth="1"/>
    <col min="11015" max="11015" width="15.375" style="159" customWidth="1"/>
    <col min="11016" max="11016" width="32.875" style="159" customWidth="1"/>
    <col min="11017" max="11264" width="9" style="159"/>
    <col min="11265" max="11265" width="9.75" style="159" customWidth="1"/>
    <col min="11266" max="11266" width="9.375" style="159" customWidth="1"/>
    <col min="11267" max="11267" width="12.75" style="159" customWidth="1"/>
    <col min="11268" max="11268" width="17.75" style="159" customWidth="1"/>
    <col min="11269" max="11269" width="18.375" style="159" customWidth="1"/>
    <col min="11270" max="11270" width="18.125" style="159" customWidth="1"/>
    <col min="11271" max="11271" width="15.375" style="159" customWidth="1"/>
    <col min="11272" max="11272" width="32.875" style="159" customWidth="1"/>
    <col min="11273" max="11520" width="9" style="159"/>
    <col min="11521" max="11521" width="9.75" style="159" customWidth="1"/>
    <col min="11522" max="11522" width="9.375" style="159" customWidth="1"/>
    <col min="11523" max="11523" width="12.75" style="159" customWidth="1"/>
    <col min="11524" max="11524" width="17.75" style="159" customWidth="1"/>
    <col min="11525" max="11525" width="18.375" style="159" customWidth="1"/>
    <col min="11526" max="11526" width="18.125" style="159" customWidth="1"/>
    <col min="11527" max="11527" width="15.375" style="159" customWidth="1"/>
    <col min="11528" max="11528" width="32.875" style="159" customWidth="1"/>
    <col min="11529" max="11776" width="9" style="159"/>
    <col min="11777" max="11777" width="9.75" style="159" customWidth="1"/>
    <col min="11778" max="11778" width="9.375" style="159" customWidth="1"/>
    <col min="11779" max="11779" width="12.75" style="159" customWidth="1"/>
    <col min="11780" max="11780" width="17.75" style="159" customWidth="1"/>
    <col min="11781" max="11781" width="18.375" style="159" customWidth="1"/>
    <col min="11782" max="11782" width="18.125" style="159" customWidth="1"/>
    <col min="11783" max="11783" width="15.375" style="159" customWidth="1"/>
    <col min="11784" max="11784" width="32.875" style="159" customWidth="1"/>
    <col min="11785" max="12032" width="9" style="159"/>
    <col min="12033" max="12033" width="9.75" style="159" customWidth="1"/>
    <col min="12034" max="12034" width="9.375" style="159" customWidth="1"/>
    <col min="12035" max="12035" width="12.75" style="159" customWidth="1"/>
    <col min="12036" max="12036" width="17.75" style="159" customWidth="1"/>
    <col min="12037" max="12037" width="18.375" style="159" customWidth="1"/>
    <col min="12038" max="12038" width="18.125" style="159" customWidth="1"/>
    <col min="12039" max="12039" width="15.375" style="159" customWidth="1"/>
    <col min="12040" max="12040" width="32.875" style="159" customWidth="1"/>
    <col min="12041" max="12288" width="9" style="159"/>
    <col min="12289" max="12289" width="9.75" style="159" customWidth="1"/>
    <col min="12290" max="12290" width="9.375" style="159" customWidth="1"/>
    <col min="12291" max="12291" width="12.75" style="159" customWidth="1"/>
    <col min="12292" max="12292" width="17.75" style="159" customWidth="1"/>
    <col min="12293" max="12293" width="18.375" style="159" customWidth="1"/>
    <col min="12294" max="12294" width="18.125" style="159" customWidth="1"/>
    <col min="12295" max="12295" width="15.375" style="159" customWidth="1"/>
    <col min="12296" max="12296" width="32.875" style="159" customWidth="1"/>
    <col min="12297" max="12544" width="9" style="159"/>
    <col min="12545" max="12545" width="9.75" style="159" customWidth="1"/>
    <col min="12546" max="12546" width="9.375" style="159" customWidth="1"/>
    <col min="12547" max="12547" width="12.75" style="159" customWidth="1"/>
    <col min="12548" max="12548" width="17.75" style="159" customWidth="1"/>
    <col min="12549" max="12549" width="18.375" style="159" customWidth="1"/>
    <col min="12550" max="12550" width="18.125" style="159" customWidth="1"/>
    <col min="12551" max="12551" width="15.375" style="159" customWidth="1"/>
    <col min="12552" max="12552" width="32.875" style="159" customWidth="1"/>
    <col min="12553" max="12800" width="9" style="159"/>
    <col min="12801" max="12801" width="9.75" style="159" customWidth="1"/>
    <col min="12802" max="12802" width="9.375" style="159" customWidth="1"/>
    <col min="12803" max="12803" width="12.75" style="159" customWidth="1"/>
    <col min="12804" max="12804" width="17.75" style="159" customWidth="1"/>
    <col min="12805" max="12805" width="18.375" style="159" customWidth="1"/>
    <col min="12806" max="12806" width="18.125" style="159" customWidth="1"/>
    <col min="12807" max="12807" width="15.375" style="159" customWidth="1"/>
    <col min="12808" max="12808" width="32.875" style="159" customWidth="1"/>
    <col min="12809" max="13056" width="9" style="159"/>
    <col min="13057" max="13057" width="9.75" style="159" customWidth="1"/>
    <col min="13058" max="13058" width="9.375" style="159" customWidth="1"/>
    <col min="13059" max="13059" width="12.75" style="159" customWidth="1"/>
    <col min="13060" max="13060" width="17.75" style="159" customWidth="1"/>
    <col min="13061" max="13061" width="18.375" style="159" customWidth="1"/>
    <col min="13062" max="13062" width="18.125" style="159" customWidth="1"/>
    <col min="13063" max="13063" width="15.375" style="159" customWidth="1"/>
    <col min="13064" max="13064" width="32.875" style="159" customWidth="1"/>
    <col min="13065" max="13312" width="9" style="159"/>
    <col min="13313" max="13313" width="9.75" style="159" customWidth="1"/>
    <col min="13314" max="13314" width="9.375" style="159" customWidth="1"/>
    <col min="13315" max="13315" width="12.75" style="159" customWidth="1"/>
    <col min="13316" max="13316" width="17.75" style="159" customWidth="1"/>
    <col min="13317" max="13317" width="18.375" style="159" customWidth="1"/>
    <col min="13318" max="13318" width="18.125" style="159" customWidth="1"/>
    <col min="13319" max="13319" width="15.375" style="159" customWidth="1"/>
    <col min="13320" max="13320" width="32.875" style="159" customWidth="1"/>
    <col min="13321" max="13568" width="9" style="159"/>
    <col min="13569" max="13569" width="9.75" style="159" customWidth="1"/>
    <col min="13570" max="13570" width="9.375" style="159" customWidth="1"/>
    <col min="13571" max="13571" width="12.75" style="159" customWidth="1"/>
    <col min="13572" max="13572" width="17.75" style="159" customWidth="1"/>
    <col min="13573" max="13573" width="18.375" style="159" customWidth="1"/>
    <col min="13574" max="13574" width="18.125" style="159" customWidth="1"/>
    <col min="13575" max="13575" width="15.375" style="159" customWidth="1"/>
    <col min="13576" max="13576" width="32.875" style="159" customWidth="1"/>
    <col min="13577" max="13824" width="9" style="159"/>
    <col min="13825" max="13825" width="9.75" style="159" customWidth="1"/>
    <col min="13826" max="13826" width="9.375" style="159" customWidth="1"/>
    <col min="13827" max="13827" width="12.75" style="159" customWidth="1"/>
    <col min="13828" max="13828" width="17.75" style="159" customWidth="1"/>
    <col min="13829" max="13829" width="18.375" style="159" customWidth="1"/>
    <col min="13830" max="13830" width="18.125" style="159" customWidth="1"/>
    <col min="13831" max="13831" width="15.375" style="159" customWidth="1"/>
    <col min="13832" max="13832" width="32.875" style="159" customWidth="1"/>
    <col min="13833" max="14080" width="9" style="159"/>
    <col min="14081" max="14081" width="9.75" style="159" customWidth="1"/>
    <col min="14082" max="14082" width="9.375" style="159" customWidth="1"/>
    <col min="14083" max="14083" width="12.75" style="159" customWidth="1"/>
    <col min="14084" max="14084" width="17.75" style="159" customWidth="1"/>
    <col min="14085" max="14085" width="18.375" style="159" customWidth="1"/>
    <col min="14086" max="14086" width="18.125" style="159" customWidth="1"/>
    <col min="14087" max="14087" width="15.375" style="159" customWidth="1"/>
    <col min="14088" max="14088" width="32.875" style="159" customWidth="1"/>
    <col min="14089" max="14336" width="9" style="159"/>
    <col min="14337" max="14337" width="9.75" style="159" customWidth="1"/>
    <col min="14338" max="14338" width="9.375" style="159" customWidth="1"/>
    <col min="14339" max="14339" width="12.75" style="159" customWidth="1"/>
    <col min="14340" max="14340" width="17.75" style="159" customWidth="1"/>
    <col min="14341" max="14341" width="18.375" style="159" customWidth="1"/>
    <col min="14342" max="14342" width="18.125" style="159" customWidth="1"/>
    <col min="14343" max="14343" width="15.375" style="159" customWidth="1"/>
    <col min="14344" max="14344" width="32.875" style="159" customWidth="1"/>
    <col min="14345" max="14592" width="9" style="159"/>
    <col min="14593" max="14593" width="9.75" style="159" customWidth="1"/>
    <col min="14594" max="14594" width="9.375" style="159" customWidth="1"/>
    <col min="14595" max="14595" width="12.75" style="159" customWidth="1"/>
    <col min="14596" max="14596" width="17.75" style="159" customWidth="1"/>
    <col min="14597" max="14597" width="18.375" style="159" customWidth="1"/>
    <col min="14598" max="14598" width="18.125" style="159" customWidth="1"/>
    <col min="14599" max="14599" width="15.375" style="159" customWidth="1"/>
    <col min="14600" max="14600" width="32.875" style="159" customWidth="1"/>
    <col min="14601" max="14848" width="9" style="159"/>
    <col min="14849" max="14849" width="9.75" style="159" customWidth="1"/>
    <col min="14850" max="14850" width="9.375" style="159" customWidth="1"/>
    <col min="14851" max="14851" width="12.75" style="159" customWidth="1"/>
    <col min="14852" max="14852" width="17.75" style="159" customWidth="1"/>
    <col min="14853" max="14853" width="18.375" style="159" customWidth="1"/>
    <col min="14854" max="14854" width="18.125" style="159" customWidth="1"/>
    <col min="14855" max="14855" width="15.375" style="159" customWidth="1"/>
    <col min="14856" max="14856" width="32.875" style="159" customWidth="1"/>
    <col min="14857" max="15104" width="9" style="159"/>
    <col min="15105" max="15105" width="9.75" style="159" customWidth="1"/>
    <col min="15106" max="15106" width="9.375" style="159" customWidth="1"/>
    <col min="15107" max="15107" width="12.75" style="159" customWidth="1"/>
    <col min="15108" max="15108" width="17.75" style="159" customWidth="1"/>
    <col min="15109" max="15109" width="18.375" style="159" customWidth="1"/>
    <col min="15110" max="15110" width="18.125" style="159" customWidth="1"/>
    <col min="15111" max="15111" width="15.375" style="159" customWidth="1"/>
    <col min="15112" max="15112" width="32.875" style="159" customWidth="1"/>
    <col min="15113" max="15360" width="9" style="159"/>
    <col min="15361" max="15361" width="9.75" style="159" customWidth="1"/>
    <col min="15362" max="15362" width="9.375" style="159" customWidth="1"/>
    <col min="15363" max="15363" width="12.75" style="159" customWidth="1"/>
    <col min="15364" max="15364" width="17.75" style="159" customWidth="1"/>
    <col min="15365" max="15365" width="18.375" style="159" customWidth="1"/>
    <col min="15366" max="15366" width="18.125" style="159" customWidth="1"/>
    <col min="15367" max="15367" width="15.375" style="159" customWidth="1"/>
    <col min="15368" max="15368" width="32.875" style="159" customWidth="1"/>
    <col min="15369" max="15616" width="9" style="159"/>
    <col min="15617" max="15617" width="9.75" style="159" customWidth="1"/>
    <col min="15618" max="15618" width="9.375" style="159" customWidth="1"/>
    <col min="15619" max="15619" width="12.75" style="159" customWidth="1"/>
    <col min="15620" max="15620" width="17.75" style="159" customWidth="1"/>
    <col min="15621" max="15621" width="18.375" style="159" customWidth="1"/>
    <col min="15622" max="15622" width="18.125" style="159" customWidth="1"/>
    <col min="15623" max="15623" width="15.375" style="159" customWidth="1"/>
    <col min="15624" max="15624" width="32.875" style="159" customWidth="1"/>
    <col min="15625" max="15872" width="9" style="159"/>
    <col min="15873" max="15873" width="9.75" style="159" customWidth="1"/>
    <col min="15874" max="15874" width="9.375" style="159" customWidth="1"/>
    <col min="15875" max="15875" width="12.75" style="159" customWidth="1"/>
    <col min="15876" max="15876" width="17.75" style="159" customWidth="1"/>
    <col min="15877" max="15877" width="18.375" style="159" customWidth="1"/>
    <col min="15878" max="15878" width="18.125" style="159" customWidth="1"/>
    <col min="15879" max="15879" width="15.375" style="159" customWidth="1"/>
    <col min="15880" max="15880" width="32.875" style="159" customWidth="1"/>
    <col min="15881" max="16128" width="9" style="159"/>
    <col min="16129" max="16129" width="9.75" style="159" customWidth="1"/>
    <col min="16130" max="16130" width="9.375" style="159" customWidth="1"/>
    <col min="16131" max="16131" width="12.75" style="159" customWidth="1"/>
    <col min="16132" max="16132" width="17.75" style="159" customWidth="1"/>
    <col min="16133" max="16133" width="18.375" style="159" customWidth="1"/>
    <col min="16134" max="16134" width="18.125" style="159" customWidth="1"/>
    <col min="16135" max="16135" width="15.375" style="159" customWidth="1"/>
    <col min="16136" max="16136" width="32.875" style="159" customWidth="1"/>
    <col min="16137" max="16384" width="9" style="159"/>
  </cols>
  <sheetData>
    <row r="1" spans="1:8" ht="36.75" customHeight="1">
      <c r="A1" s="156" t="s">
        <v>253</v>
      </c>
    </row>
    <row r="2" spans="1:8" ht="26.25" customHeight="1">
      <c r="A2" s="161" t="s">
        <v>242</v>
      </c>
    </row>
    <row r="3" spans="1:8" ht="11.25" customHeight="1">
      <c r="A3" s="156"/>
    </row>
    <row r="4" spans="1:8" ht="17.25" customHeight="1" thickBot="1">
      <c r="A4" s="162" t="s">
        <v>243</v>
      </c>
    </row>
    <row r="5" spans="1:8" ht="15.75" customHeight="1">
      <c r="A5" s="163" t="s">
        <v>244</v>
      </c>
      <c r="B5" s="164" t="s">
        <v>245</v>
      </c>
      <c r="C5" s="165" t="s">
        <v>246</v>
      </c>
      <c r="D5" s="165" t="s">
        <v>247</v>
      </c>
      <c r="E5" s="166" t="s">
        <v>254</v>
      </c>
      <c r="F5" s="167" t="s">
        <v>255</v>
      </c>
      <c r="G5" s="168" t="s">
        <v>248</v>
      </c>
      <c r="H5" s="169" t="s">
        <v>249</v>
      </c>
    </row>
    <row r="6" spans="1:8" s="175" customFormat="1" ht="24.75" customHeight="1">
      <c r="A6" s="170" t="s">
        <v>262</v>
      </c>
      <c r="B6" s="171" t="s">
        <v>262</v>
      </c>
      <c r="C6" s="182" t="s">
        <v>66</v>
      </c>
      <c r="D6" s="27" t="s">
        <v>68</v>
      </c>
      <c r="E6" s="172">
        <f>세입!E7</f>
        <v>2432274000</v>
      </c>
      <c r="F6" s="172">
        <f>세입!F7</f>
        <v>2577274000</v>
      </c>
      <c r="G6" s="173">
        <f t="shared" ref="G6:G8" si="0">F6-E6</f>
        <v>145000000</v>
      </c>
      <c r="H6" s="174" t="s">
        <v>268</v>
      </c>
    </row>
    <row r="7" spans="1:8" s="175" customFormat="1" ht="24.75" customHeight="1">
      <c r="A7" s="170"/>
      <c r="B7" s="171"/>
      <c r="C7" s="182" t="s">
        <v>67</v>
      </c>
      <c r="D7" s="27" t="s">
        <v>69</v>
      </c>
      <c r="E7" s="172">
        <f>세입!E8</f>
        <v>521202000</v>
      </c>
      <c r="F7" s="172">
        <f>세입!F8</f>
        <v>558513000</v>
      </c>
      <c r="G7" s="173">
        <f t="shared" si="0"/>
        <v>37311000</v>
      </c>
      <c r="H7" s="174" t="s">
        <v>267</v>
      </c>
    </row>
    <row r="8" spans="1:8" s="175" customFormat="1" ht="24.75" customHeight="1">
      <c r="A8" s="170"/>
      <c r="B8" s="171"/>
      <c r="C8" s="182" t="s">
        <v>156</v>
      </c>
      <c r="D8" s="27" t="s">
        <v>157</v>
      </c>
      <c r="E8" s="172">
        <f>세입!E9</f>
        <v>521202000</v>
      </c>
      <c r="F8" s="172">
        <f>세입!F9</f>
        <v>552273000</v>
      </c>
      <c r="G8" s="173">
        <f t="shared" si="0"/>
        <v>31071000</v>
      </c>
      <c r="H8" s="174" t="s">
        <v>266</v>
      </c>
    </row>
    <row r="9" spans="1:8" s="175" customFormat="1" ht="20.25" customHeight="1">
      <c r="A9" s="176"/>
      <c r="B9" s="177"/>
      <c r="C9" s="178"/>
      <c r="D9" s="217" t="s">
        <v>250</v>
      </c>
      <c r="E9" s="179">
        <f>SUM(E6:E8)</f>
        <v>3474678000</v>
      </c>
      <c r="F9" s="179">
        <f>SUM(F6:F8)</f>
        <v>3688060000</v>
      </c>
      <c r="G9" s="180">
        <f>F9-E9</f>
        <v>213382000</v>
      </c>
      <c r="H9" s="181"/>
    </row>
    <row r="10" spans="1:8" s="175" customFormat="1" ht="24.75" customHeight="1">
      <c r="A10" s="170" t="s">
        <v>283</v>
      </c>
      <c r="B10" s="171" t="s">
        <v>284</v>
      </c>
      <c r="C10" s="230" t="s">
        <v>125</v>
      </c>
      <c r="D10" s="92" t="s">
        <v>215</v>
      </c>
      <c r="E10" s="93">
        <v>20000000</v>
      </c>
      <c r="F10" s="93">
        <v>0</v>
      </c>
      <c r="G10" s="93">
        <f t="shared" ref="G10:G11" si="1">F10-E10</f>
        <v>-20000000</v>
      </c>
      <c r="H10" s="94" t="s">
        <v>285</v>
      </c>
    </row>
    <row r="11" spans="1:8" s="175" customFormat="1" ht="24.75" customHeight="1">
      <c r="A11" s="170"/>
      <c r="B11" s="171"/>
      <c r="C11" s="171"/>
      <c r="D11" s="92" t="s">
        <v>304</v>
      </c>
      <c r="E11" s="93">
        <v>0</v>
      </c>
      <c r="F11" s="93">
        <v>6000000</v>
      </c>
      <c r="G11" s="93">
        <f t="shared" si="1"/>
        <v>6000000</v>
      </c>
      <c r="H11" s="94" t="s">
        <v>306</v>
      </c>
    </row>
    <row r="12" spans="1:8" s="175" customFormat="1" ht="20.25" customHeight="1">
      <c r="A12" s="176"/>
      <c r="B12" s="177"/>
      <c r="C12" s="178"/>
      <c r="D12" s="217" t="s">
        <v>250</v>
      </c>
      <c r="E12" s="179">
        <f>SUM(E10:E10)</f>
        <v>20000000</v>
      </c>
      <c r="F12" s="179">
        <f>SUM(F10:F10)</f>
        <v>0</v>
      </c>
      <c r="G12" s="180">
        <f>F12-E12</f>
        <v>-20000000</v>
      </c>
      <c r="H12" s="181"/>
    </row>
    <row r="13" spans="1:8" s="175" customFormat="1" ht="22.5" customHeight="1" thickBot="1">
      <c r="A13" s="232" t="s">
        <v>251</v>
      </c>
      <c r="B13" s="233"/>
      <c r="C13" s="233"/>
      <c r="D13" s="234"/>
      <c r="E13" s="183">
        <f>총괄표!D14</f>
        <v>4724418705</v>
      </c>
      <c r="F13" s="183">
        <f>총괄표!E14</f>
        <v>4922720705</v>
      </c>
      <c r="G13" s="184">
        <f>F13-E13</f>
        <v>198302000</v>
      </c>
      <c r="H13" s="185"/>
    </row>
    <row r="14" spans="1:8" s="175" customFormat="1" ht="21.75" customHeight="1" thickBot="1">
      <c r="A14" s="186" t="s">
        <v>252</v>
      </c>
      <c r="B14" s="187"/>
      <c r="C14" s="187"/>
      <c r="D14" s="188"/>
      <c r="E14" s="189"/>
      <c r="F14" s="189"/>
      <c r="G14" s="190"/>
      <c r="H14" s="191"/>
    </row>
    <row r="15" spans="1:8" ht="15.75" customHeight="1">
      <c r="A15" s="163" t="s">
        <v>244</v>
      </c>
      <c r="B15" s="192" t="s">
        <v>245</v>
      </c>
      <c r="C15" s="165" t="s">
        <v>246</v>
      </c>
      <c r="D15" s="165" t="s">
        <v>247</v>
      </c>
      <c r="E15" s="166" t="s">
        <v>254</v>
      </c>
      <c r="F15" s="167" t="s">
        <v>255</v>
      </c>
      <c r="G15" s="168" t="s">
        <v>248</v>
      </c>
      <c r="H15" s="169" t="s">
        <v>249</v>
      </c>
    </row>
    <row r="16" spans="1:8" s="198" customFormat="1" ht="22.5" customHeight="1">
      <c r="A16" s="199" t="s">
        <v>79</v>
      </c>
      <c r="B16" s="200" t="s">
        <v>75</v>
      </c>
      <c r="C16" s="201" t="s">
        <v>286</v>
      </c>
      <c r="D16" s="202" t="s">
        <v>28</v>
      </c>
      <c r="E16" s="203">
        <v>2000000</v>
      </c>
      <c r="F16" s="203">
        <v>500000</v>
      </c>
      <c r="G16" s="204">
        <v>-1500000</v>
      </c>
      <c r="H16" s="197" t="s">
        <v>287</v>
      </c>
    </row>
    <row r="17" spans="1:8" s="198" customFormat="1" ht="22.5" customHeight="1">
      <c r="A17" s="193"/>
      <c r="B17" s="205" t="s">
        <v>77</v>
      </c>
      <c r="C17" s="194" t="s">
        <v>288</v>
      </c>
      <c r="D17" s="202" t="s">
        <v>164</v>
      </c>
      <c r="E17" s="203">
        <v>100000</v>
      </c>
      <c r="F17" s="203">
        <v>0</v>
      </c>
      <c r="G17" s="204">
        <v>-100000</v>
      </c>
      <c r="H17" s="197" t="s">
        <v>287</v>
      </c>
    </row>
    <row r="18" spans="1:8" ht="24" customHeight="1">
      <c r="A18" s="193"/>
      <c r="B18" s="205"/>
      <c r="C18" s="216"/>
      <c r="D18" s="202" t="s">
        <v>289</v>
      </c>
      <c r="E18" s="195">
        <v>100000</v>
      </c>
      <c r="F18" s="195">
        <v>10000</v>
      </c>
      <c r="G18" s="196">
        <v>-90000</v>
      </c>
      <c r="H18" s="197" t="s">
        <v>290</v>
      </c>
    </row>
    <row r="19" spans="1:8" s="198" customFormat="1" ht="22.5" customHeight="1">
      <c r="A19" s="193"/>
      <c r="B19" s="205"/>
      <c r="C19" s="194"/>
      <c r="D19" s="202" t="s">
        <v>48</v>
      </c>
      <c r="E19" s="203">
        <v>800000</v>
      </c>
      <c r="F19" s="203">
        <v>820000</v>
      </c>
      <c r="G19" s="204">
        <v>20000</v>
      </c>
      <c r="H19" s="197" t="s">
        <v>291</v>
      </c>
    </row>
    <row r="20" spans="1:8" s="198" customFormat="1" ht="22.5" customHeight="1">
      <c r="A20" s="193"/>
      <c r="B20" s="205"/>
      <c r="C20" s="194"/>
      <c r="D20" s="202" t="s">
        <v>50</v>
      </c>
      <c r="E20" s="203">
        <v>500000</v>
      </c>
      <c r="F20" s="203">
        <v>0</v>
      </c>
      <c r="G20" s="204">
        <v>-500000</v>
      </c>
      <c r="H20" s="197" t="s">
        <v>293</v>
      </c>
    </row>
    <row r="21" spans="1:8" s="198" customFormat="1" ht="22.5" customHeight="1">
      <c r="A21" s="193"/>
      <c r="B21" s="205"/>
      <c r="C21" s="194"/>
      <c r="D21" s="201" t="s">
        <v>292</v>
      </c>
      <c r="E21" s="203">
        <v>100000</v>
      </c>
      <c r="F21" s="203">
        <v>10000</v>
      </c>
      <c r="G21" s="204">
        <v>-90000</v>
      </c>
      <c r="H21" s="197"/>
    </row>
    <row r="22" spans="1:8" ht="27" customHeight="1">
      <c r="A22" s="221"/>
      <c r="B22" s="222"/>
      <c r="C22" s="219"/>
      <c r="D22" s="220" t="s">
        <v>80</v>
      </c>
      <c r="E22" s="215">
        <f>SUM(E16:E19)</f>
        <v>3000000</v>
      </c>
      <c r="F22" s="215">
        <f>SUM(F16:F19)</f>
        <v>1330000</v>
      </c>
      <c r="G22" s="215">
        <f>SUM(G16:G19)</f>
        <v>-1670000</v>
      </c>
      <c r="H22" s="206"/>
    </row>
    <row r="23" spans="1:8" s="198" customFormat="1" ht="22.5" customHeight="1">
      <c r="A23" s="199" t="s">
        <v>295</v>
      </c>
      <c r="B23" s="200" t="s">
        <v>294</v>
      </c>
      <c r="C23" s="201" t="s">
        <v>142</v>
      </c>
      <c r="D23" s="202" t="s">
        <v>296</v>
      </c>
      <c r="E23" s="203">
        <v>2000000</v>
      </c>
      <c r="F23" s="203">
        <v>0</v>
      </c>
      <c r="G23" s="204">
        <v>-2000000</v>
      </c>
      <c r="H23" s="197" t="s">
        <v>297</v>
      </c>
    </row>
    <row r="24" spans="1:8" s="198" customFormat="1" ht="22.5" customHeight="1">
      <c r="A24" s="223"/>
      <c r="B24" s="224"/>
      <c r="C24" s="225"/>
      <c r="D24" s="214" t="s">
        <v>80</v>
      </c>
      <c r="E24" s="215">
        <f>SUM(E23)</f>
        <v>2000000</v>
      </c>
      <c r="F24" s="215">
        <f t="shared" ref="F24:G24" si="2">SUM(F23)</f>
        <v>0</v>
      </c>
      <c r="G24" s="215">
        <f t="shared" si="2"/>
        <v>-2000000</v>
      </c>
      <c r="H24" s="226"/>
    </row>
    <row r="25" spans="1:8" s="198" customFormat="1" ht="22.5" customHeight="1">
      <c r="A25" s="199" t="s">
        <v>92</v>
      </c>
      <c r="B25" s="200" t="s">
        <v>92</v>
      </c>
      <c r="C25" s="201" t="s">
        <v>298</v>
      </c>
      <c r="D25" s="202" t="s">
        <v>215</v>
      </c>
      <c r="E25" s="203">
        <v>20000000</v>
      </c>
      <c r="F25" s="203">
        <v>0</v>
      </c>
      <c r="G25" s="204">
        <v>-20000000</v>
      </c>
      <c r="H25" s="197" t="s">
        <v>297</v>
      </c>
    </row>
    <row r="26" spans="1:8" s="198" customFormat="1" ht="22.5" customHeight="1">
      <c r="A26" s="193"/>
      <c r="B26" s="205"/>
      <c r="C26" s="194"/>
      <c r="D26" s="202" t="s">
        <v>304</v>
      </c>
      <c r="E26" s="203">
        <v>0</v>
      </c>
      <c r="F26" s="203">
        <v>6000000</v>
      </c>
      <c r="G26" s="204">
        <f>F26-E26</f>
        <v>6000000</v>
      </c>
      <c r="H26" s="197" t="s">
        <v>307</v>
      </c>
    </row>
    <row r="27" spans="1:8" s="198" customFormat="1" ht="22.5" customHeight="1">
      <c r="A27" s="223"/>
      <c r="B27" s="224"/>
      <c r="C27" s="225"/>
      <c r="D27" s="214" t="s">
        <v>80</v>
      </c>
      <c r="E27" s="215">
        <f>SUM(E25)</f>
        <v>20000000</v>
      </c>
      <c r="F27" s="215">
        <f t="shared" ref="F27" si="3">SUM(F25)</f>
        <v>0</v>
      </c>
      <c r="G27" s="215">
        <f>SUM(G25:G26)</f>
        <v>-14000000</v>
      </c>
      <c r="H27" s="226"/>
    </row>
    <row r="28" spans="1:8" s="198" customFormat="1" ht="22.5" customHeight="1">
      <c r="A28" s="199" t="s">
        <v>92</v>
      </c>
      <c r="B28" s="200" t="s">
        <v>92</v>
      </c>
      <c r="C28" s="201" t="s">
        <v>101</v>
      </c>
      <c r="D28" s="202" t="s">
        <v>102</v>
      </c>
      <c r="E28" s="203">
        <f>세출!E36</f>
        <v>3670044000</v>
      </c>
      <c r="F28" s="203">
        <f>세출!F36</f>
        <v>3834206000</v>
      </c>
      <c r="G28" s="204">
        <f t="shared" ref="G28:G38" si="4">F28-E28</f>
        <v>164162000</v>
      </c>
      <c r="H28" s="197" t="s">
        <v>270</v>
      </c>
    </row>
    <row r="29" spans="1:8" s="198" customFormat="1" ht="22.5" customHeight="1">
      <c r="A29" s="193"/>
      <c r="B29" s="205"/>
      <c r="C29" s="194"/>
      <c r="D29" s="202" t="s">
        <v>104</v>
      </c>
      <c r="E29" s="203">
        <f>세출!E37</f>
        <v>273600000</v>
      </c>
      <c r="F29" s="203">
        <f>세출!F37</f>
        <v>316800000</v>
      </c>
      <c r="G29" s="204">
        <f t="shared" si="4"/>
        <v>43200000</v>
      </c>
      <c r="H29" s="197" t="s">
        <v>270</v>
      </c>
    </row>
    <row r="30" spans="1:8" s="198" customFormat="1" ht="22.5" customHeight="1">
      <c r="A30" s="193"/>
      <c r="B30" s="205"/>
      <c r="C30" s="310"/>
      <c r="D30" s="202" t="s">
        <v>311</v>
      </c>
      <c r="E30" s="203">
        <f>세출!E46</f>
        <v>2400000</v>
      </c>
      <c r="F30" s="203">
        <f>세출!F46</f>
        <v>4000000</v>
      </c>
      <c r="G30" s="204">
        <f t="shared" si="4"/>
        <v>1600000</v>
      </c>
      <c r="H30" s="197" t="s">
        <v>272</v>
      </c>
    </row>
    <row r="31" spans="1:8" ht="24" customHeight="1">
      <c r="A31" s="193"/>
      <c r="B31" s="205"/>
      <c r="C31" s="216"/>
      <c r="D31" s="202" t="s">
        <v>271</v>
      </c>
      <c r="E31" s="195">
        <f>세출!E48</f>
        <v>2400000</v>
      </c>
      <c r="F31" s="195">
        <f>세출!F48</f>
        <v>1340000</v>
      </c>
      <c r="G31" s="204">
        <f t="shared" si="4"/>
        <v>-1060000</v>
      </c>
      <c r="H31" s="197" t="s">
        <v>312</v>
      </c>
    </row>
    <row r="32" spans="1:8" s="198" customFormat="1" ht="22.5" customHeight="1">
      <c r="A32" s="193"/>
      <c r="B32" s="205"/>
      <c r="C32" s="194"/>
      <c r="D32" s="202" t="s">
        <v>276</v>
      </c>
      <c r="E32" s="203">
        <f>세출!E52</f>
        <v>20520000</v>
      </c>
      <c r="F32" s="203">
        <f>세출!F52</f>
        <v>26000000</v>
      </c>
      <c r="G32" s="204">
        <f t="shared" si="4"/>
        <v>5480000</v>
      </c>
      <c r="H32" s="197" t="s">
        <v>277</v>
      </c>
    </row>
    <row r="33" spans="1:8" ht="27" customHeight="1">
      <c r="A33" s="193"/>
      <c r="B33" s="205"/>
      <c r="C33" s="227"/>
      <c r="D33" s="214" t="s">
        <v>273</v>
      </c>
      <c r="E33" s="215">
        <f>SUM(E28:E32)</f>
        <v>3968964000</v>
      </c>
      <c r="F33" s="215">
        <f>SUM(F28:F32)</f>
        <v>4182346000</v>
      </c>
      <c r="G33" s="215">
        <f>SUM(G28:G32)</f>
        <v>213382000</v>
      </c>
      <c r="H33" s="206"/>
    </row>
    <row r="34" spans="1:8" s="198" customFormat="1" ht="22.5" customHeight="1">
      <c r="A34" s="193"/>
      <c r="B34" s="205"/>
      <c r="C34" s="228" t="s">
        <v>299</v>
      </c>
      <c r="D34" s="202" t="s">
        <v>52</v>
      </c>
      <c r="E34" s="203">
        <v>8000000</v>
      </c>
      <c r="F34" s="203">
        <v>10200000</v>
      </c>
      <c r="G34" s="204">
        <v>2200000</v>
      </c>
      <c r="H34" s="197" t="s">
        <v>303</v>
      </c>
    </row>
    <row r="35" spans="1:8" s="198" customFormat="1" ht="22.5" customHeight="1">
      <c r="A35" s="223"/>
      <c r="B35" s="224"/>
      <c r="C35" s="225"/>
      <c r="D35" s="214" t="s">
        <v>80</v>
      </c>
      <c r="E35" s="215">
        <f>SUM(E34)</f>
        <v>8000000</v>
      </c>
      <c r="F35" s="215">
        <f t="shared" ref="F35" si="5">SUM(F34)</f>
        <v>10200000</v>
      </c>
      <c r="G35" s="215">
        <f t="shared" ref="G35" si="6">SUM(G34)</f>
        <v>2200000</v>
      </c>
      <c r="H35" s="226"/>
    </row>
    <row r="36" spans="1:8" s="198" customFormat="1" ht="22.5" customHeight="1">
      <c r="A36" s="199" t="s">
        <v>300</v>
      </c>
      <c r="B36" s="200" t="s">
        <v>300</v>
      </c>
      <c r="C36" s="228" t="s">
        <v>108</v>
      </c>
      <c r="D36" s="202" t="s">
        <v>301</v>
      </c>
      <c r="E36" s="203">
        <v>23766152</v>
      </c>
      <c r="F36" s="203">
        <v>18276152</v>
      </c>
      <c r="G36" s="204">
        <v>-5490000</v>
      </c>
      <c r="H36" s="197" t="s">
        <v>302</v>
      </c>
    </row>
    <row r="37" spans="1:8" s="198" customFormat="1" ht="22.5" customHeight="1">
      <c r="A37" s="223"/>
      <c r="B37" s="224"/>
      <c r="C37" s="225"/>
      <c r="D37" s="214" t="s">
        <v>80</v>
      </c>
      <c r="E37" s="215">
        <f>SUM(E36)</f>
        <v>23766152</v>
      </c>
      <c r="F37" s="215">
        <f t="shared" ref="F37" si="7">SUM(F36)</f>
        <v>18276152</v>
      </c>
      <c r="G37" s="215">
        <f t="shared" ref="G37" si="8">SUM(G36)</f>
        <v>-5490000</v>
      </c>
      <c r="H37" s="226"/>
    </row>
    <row r="38" spans="1:8" s="209" customFormat="1" ht="24.75" customHeight="1" thickBot="1">
      <c r="A38" s="232" t="s">
        <v>251</v>
      </c>
      <c r="B38" s="233"/>
      <c r="C38" s="233"/>
      <c r="D38" s="234"/>
      <c r="E38" s="207">
        <f>총괄표!I14</f>
        <v>4724418705</v>
      </c>
      <c r="F38" s="207">
        <f>총괄표!J14</f>
        <v>4922720705</v>
      </c>
      <c r="G38" s="208">
        <f t="shared" si="4"/>
        <v>198302000</v>
      </c>
      <c r="H38" s="185"/>
    </row>
    <row r="39" spans="1:8" s="175" customFormat="1">
      <c r="A39" s="210"/>
      <c r="B39" s="210"/>
      <c r="C39" s="210"/>
      <c r="D39" s="211"/>
      <c r="G39" s="212"/>
      <c r="H39" s="213"/>
    </row>
    <row r="40" spans="1:8" s="175" customFormat="1">
      <c r="A40" s="210"/>
      <c r="B40" s="210"/>
      <c r="C40" s="210"/>
      <c r="D40" s="211"/>
      <c r="G40" s="212"/>
      <c r="H40" s="213"/>
    </row>
    <row r="41" spans="1:8" s="175" customFormat="1">
      <c r="A41" s="210"/>
      <c r="B41" s="210"/>
      <c r="C41" s="210"/>
      <c r="D41" s="211"/>
      <c r="G41" s="212"/>
      <c r="H41" s="213"/>
    </row>
    <row r="42" spans="1:8" s="175" customFormat="1">
      <c r="A42" s="210"/>
      <c r="B42" s="210"/>
      <c r="C42" s="210"/>
      <c r="D42" s="211"/>
      <c r="G42" s="212"/>
      <c r="H42" s="213"/>
    </row>
    <row r="43" spans="1:8" s="175" customFormat="1">
      <c r="A43" s="210"/>
      <c r="B43" s="210"/>
      <c r="C43" s="210"/>
      <c r="D43" s="211"/>
      <c r="G43" s="212"/>
      <c r="H43" s="213"/>
    </row>
    <row r="44" spans="1:8" s="175" customFormat="1">
      <c r="A44" s="210"/>
      <c r="B44" s="210"/>
      <c r="C44" s="210"/>
      <c r="D44" s="211"/>
      <c r="G44" s="212"/>
      <c r="H44" s="213"/>
    </row>
    <row r="45" spans="1:8" s="175" customFormat="1">
      <c r="A45" s="210"/>
      <c r="B45" s="210"/>
      <c r="C45" s="210"/>
      <c r="D45" s="211"/>
      <c r="G45" s="212"/>
      <c r="H45" s="213"/>
    </row>
    <row r="46" spans="1:8" s="175" customFormat="1">
      <c r="A46" s="210"/>
      <c r="B46" s="210"/>
      <c r="C46" s="210"/>
      <c r="D46" s="211"/>
      <c r="G46" s="212"/>
      <c r="H46" s="213"/>
    </row>
    <row r="47" spans="1:8" s="175" customFormat="1">
      <c r="A47" s="210"/>
      <c r="B47" s="210"/>
      <c r="C47" s="210"/>
      <c r="D47" s="211"/>
      <c r="G47" s="212"/>
      <c r="H47" s="213"/>
    </row>
    <row r="48" spans="1:8" s="175" customFormat="1">
      <c r="A48" s="210"/>
      <c r="B48" s="210"/>
      <c r="C48" s="210"/>
      <c r="D48" s="211"/>
      <c r="G48" s="212"/>
      <c r="H48" s="213"/>
    </row>
    <row r="49" spans="1:8" s="175" customFormat="1">
      <c r="A49" s="210"/>
      <c r="B49" s="210"/>
      <c r="C49" s="210"/>
      <c r="D49" s="211"/>
      <c r="G49" s="212"/>
      <c r="H49" s="213"/>
    </row>
    <row r="50" spans="1:8" s="175" customFormat="1">
      <c r="A50" s="210"/>
      <c r="B50" s="210"/>
      <c r="C50" s="210"/>
      <c r="D50" s="211"/>
      <c r="G50" s="212"/>
      <c r="H50" s="213"/>
    </row>
    <row r="51" spans="1:8" s="175" customFormat="1">
      <c r="A51" s="210"/>
      <c r="B51" s="210"/>
      <c r="C51" s="210"/>
      <c r="D51" s="211"/>
      <c r="G51" s="212"/>
      <c r="H51" s="213"/>
    </row>
    <row r="52" spans="1:8" s="175" customFormat="1">
      <c r="A52" s="210"/>
      <c r="B52" s="210"/>
      <c r="C52" s="210"/>
      <c r="D52" s="211"/>
      <c r="G52" s="212"/>
      <c r="H52" s="213"/>
    </row>
    <row r="53" spans="1:8" s="175" customFormat="1">
      <c r="A53" s="210"/>
      <c r="B53" s="210"/>
      <c r="C53" s="210"/>
      <c r="D53" s="211"/>
      <c r="G53" s="212"/>
      <c r="H53" s="213"/>
    </row>
    <row r="54" spans="1:8" s="175" customFormat="1">
      <c r="A54" s="210"/>
      <c r="B54" s="210"/>
      <c r="C54" s="210"/>
      <c r="D54" s="211"/>
      <c r="G54" s="212"/>
      <c r="H54" s="213"/>
    </row>
    <row r="55" spans="1:8" s="175" customFormat="1">
      <c r="A55" s="210"/>
      <c r="B55" s="210"/>
      <c r="C55" s="210"/>
      <c r="D55" s="211"/>
      <c r="G55" s="212"/>
      <c r="H55" s="213"/>
    </row>
    <row r="56" spans="1:8" s="175" customFormat="1">
      <c r="A56" s="210"/>
      <c r="B56" s="210"/>
      <c r="C56" s="210"/>
      <c r="D56" s="211"/>
      <c r="G56" s="212"/>
      <c r="H56" s="213"/>
    </row>
    <row r="57" spans="1:8" s="175" customFormat="1">
      <c r="A57" s="210"/>
      <c r="B57" s="210"/>
      <c r="C57" s="210"/>
      <c r="D57" s="211"/>
      <c r="G57" s="212"/>
      <c r="H57" s="213"/>
    </row>
    <row r="58" spans="1:8" s="175" customFormat="1">
      <c r="A58" s="210"/>
      <c r="B58" s="210"/>
      <c r="C58" s="210"/>
      <c r="D58" s="211"/>
      <c r="G58" s="212"/>
      <c r="H58" s="213"/>
    </row>
    <row r="59" spans="1:8" s="175" customFormat="1">
      <c r="A59" s="210"/>
      <c r="B59" s="210"/>
      <c r="C59" s="210"/>
      <c r="D59" s="211"/>
      <c r="G59" s="212"/>
      <c r="H59" s="213"/>
    </row>
    <row r="60" spans="1:8" s="175" customFormat="1">
      <c r="A60" s="210"/>
      <c r="B60" s="210"/>
      <c r="C60" s="210"/>
      <c r="D60" s="211"/>
      <c r="G60" s="212"/>
      <c r="H60" s="213"/>
    </row>
    <row r="61" spans="1:8" s="175" customFormat="1">
      <c r="A61" s="210"/>
      <c r="B61" s="210"/>
      <c r="C61" s="210"/>
      <c r="D61" s="211"/>
      <c r="G61" s="212"/>
      <c r="H61" s="213"/>
    </row>
    <row r="62" spans="1:8" s="175" customFormat="1">
      <c r="A62" s="210"/>
      <c r="B62" s="210"/>
      <c r="C62" s="210"/>
      <c r="D62" s="211"/>
      <c r="G62" s="212"/>
      <c r="H62" s="213"/>
    </row>
    <row r="63" spans="1:8" s="175" customFormat="1">
      <c r="A63" s="210"/>
      <c r="B63" s="210"/>
      <c r="C63" s="210"/>
      <c r="D63" s="211"/>
      <c r="G63" s="212"/>
      <c r="H63" s="213"/>
    </row>
    <row r="64" spans="1:8" s="175" customFormat="1">
      <c r="A64" s="210"/>
      <c r="B64" s="210"/>
      <c r="C64" s="210"/>
      <c r="D64" s="211"/>
      <c r="G64" s="212"/>
      <c r="H64" s="213"/>
    </row>
    <row r="65" spans="1:8" s="175" customFormat="1">
      <c r="A65" s="210"/>
      <c r="B65" s="210"/>
      <c r="C65" s="210"/>
      <c r="D65" s="211"/>
      <c r="G65" s="212"/>
      <c r="H65" s="213"/>
    </row>
    <row r="66" spans="1:8" s="175" customFormat="1">
      <c r="A66" s="210"/>
      <c r="B66" s="210"/>
      <c r="C66" s="210"/>
      <c r="D66" s="211"/>
      <c r="G66" s="212"/>
      <c r="H66" s="213"/>
    </row>
    <row r="67" spans="1:8" s="175" customFormat="1">
      <c r="A67" s="210"/>
      <c r="B67" s="210"/>
      <c r="C67" s="210"/>
      <c r="D67" s="211"/>
      <c r="G67" s="212"/>
      <c r="H67" s="213"/>
    </row>
    <row r="68" spans="1:8" s="175" customFormat="1">
      <c r="A68" s="210"/>
      <c r="B68" s="210"/>
      <c r="C68" s="210"/>
      <c r="D68" s="211"/>
      <c r="G68" s="212"/>
      <c r="H68" s="213"/>
    </row>
    <row r="69" spans="1:8" s="175" customFormat="1">
      <c r="A69" s="210"/>
      <c r="B69" s="210"/>
      <c r="C69" s="210"/>
      <c r="D69" s="211"/>
      <c r="G69" s="212"/>
      <c r="H69" s="213"/>
    </row>
    <row r="70" spans="1:8" s="175" customFormat="1">
      <c r="A70" s="210"/>
      <c r="B70" s="210"/>
      <c r="C70" s="210"/>
      <c r="D70" s="211"/>
      <c r="G70" s="212"/>
      <c r="H70" s="213"/>
    </row>
    <row r="71" spans="1:8" s="175" customFormat="1">
      <c r="A71" s="210"/>
      <c r="B71" s="210"/>
      <c r="C71" s="210"/>
      <c r="D71" s="211"/>
      <c r="G71" s="212"/>
      <c r="H71" s="213"/>
    </row>
    <row r="72" spans="1:8" s="175" customFormat="1">
      <c r="A72" s="210"/>
      <c r="B72" s="210"/>
      <c r="C72" s="210"/>
      <c r="D72" s="211"/>
      <c r="G72" s="212"/>
      <c r="H72" s="213"/>
    </row>
    <row r="73" spans="1:8" s="175" customFormat="1">
      <c r="A73" s="210"/>
      <c r="B73" s="210"/>
      <c r="C73" s="210"/>
      <c r="D73" s="211"/>
      <c r="G73" s="212"/>
      <c r="H73" s="213"/>
    </row>
    <row r="74" spans="1:8" s="175" customFormat="1">
      <c r="A74" s="210"/>
      <c r="B74" s="210"/>
      <c r="C74" s="210"/>
      <c r="D74" s="211"/>
      <c r="G74" s="212"/>
      <c r="H74" s="213"/>
    </row>
    <row r="75" spans="1:8" s="175" customFormat="1">
      <c r="A75" s="210"/>
      <c r="B75" s="210"/>
      <c r="C75" s="210"/>
      <c r="D75" s="211"/>
      <c r="G75" s="212"/>
      <c r="H75" s="213"/>
    </row>
    <row r="76" spans="1:8" s="175" customFormat="1">
      <c r="A76" s="210"/>
      <c r="B76" s="210"/>
      <c r="C76" s="210"/>
      <c r="D76" s="211"/>
      <c r="G76" s="212"/>
      <c r="H76" s="213"/>
    </row>
    <row r="77" spans="1:8" s="175" customFormat="1">
      <c r="A77" s="210"/>
      <c r="B77" s="210"/>
      <c r="C77" s="210"/>
      <c r="D77" s="211"/>
      <c r="G77" s="212"/>
      <c r="H77" s="213"/>
    </row>
    <row r="78" spans="1:8" s="175" customFormat="1">
      <c r="A78" s="210"/>
      <c r="B78" s="210"/>
      <c r="C78" s="210"/>
      <c r="D78" s="211"/>
      <c r="G78" s="212"/>
      <c r="H78" s="213"/>
    </row>
    <row r="79" spans="1:8" s="175" customFormat="1">
      <c r="A79" s="210"/>
      <c r="B79" s="210"/>
      <c r="C79" s="210"/>
      <c r="D79" s="211"/>
      <c r="G79" s="212"/>
      <c r="H79" s="213"/>
    </row>
    <row r="80" spans="1:8" s="175" customFormat="1">
      <c r="A80" s="210"/>
      <c r="B80" s="210"/>
      <c r="C80" s="210"/>
      <c r="D80" s="211"/>
      <c r="G80" s="212"/>
      <c r="H80" s="213"/>
    </row>
    <row r="81" spans="1:8" s="175" customFormat="1">
      <c r="A81" s="210"/>
      <c r="B81" s="210"/>
      <c r="C81" s="210"/>
      <c r="D81" s="211"/>
      <c r="G81" s="212"/>
      <c r="H81" s="213"/>
    </row>
    <row r="82" spans="1:8" s="175" customFormat="1">
      <c r="A82" s="210"/>
      <c r="B82" s="210"/>
      <c r="C82" s="210"/>
      <c r="D82" s="211"/>
      <c r="G82" s="212"/>
      <c r="H82" s="213"/>
    </row>
    <row r="83" spans="1:8" s="175" customFormat="1">
      <c r="A83" s="210"/>
      <c r="B83" s="210"/>
      <c r="C83" s="210"/>
      <c r="D83" s="211"/>
      <c r="G83" s="212"/>
      <c r="H83" s="213"/>
    </row>
    <row r="84" spans="1:8" s="175" customFormat="1">
      <c r="A84" s="210"/>
      <c r="B84" s="210"/>
      <c r="C84" s="210"/>
      <c r="D84" s="211"/>
      <c r="G84" s="212"/>
      <c r="H84" s="213"/>
    </row>
    <row r="85" spans="1:8" s="175" customFormat="1">
      <c r="A85" s="210"/>
      <c r="B85" s="210"/>
      <c r="C85" s="210"/>
      <c r="D85" s="211"/>
      <c r="G85" s="212"/>
      <c r="H85" s="213"/>
    </row>
    <row r="86" spans="1:8" s="175" customFormat="1">
      <c r="A86" s="210"/>
      <c r="B86" s="210"/>
      <c r="C86" s="210"/>
      <c r="D86" s="211"/>
      <c r="G86" s="212"/>
      <c r="H86" s="213"/>
    </row>
    <row r="87" spans="1:8" s="175" customFormat="1">
      <c r="A87" s="210"/>
      <c r="B87" s="210"/>
      <c r="C87" s="210"/>
      <c r="D87" s="211"/>
      <c r="G87" s="212"/>
      <c r="H87" s="213"/>
    </row>
    <row r="88" spans="1:8" s="175" customFormat="1">
      <c r="A88" s="210"/>
      <c r="B88" s="210"/>
      <c r="C88" s="210"/>
      <c r="D88" s="211"/>
      <c r="G88" s="212"/>
      <c r="H88" s="213"/>
    </row>
    <row r="89" spans="1:8" s="175" customFormat="1">
      <c r="A89" s="210"/>
      <c r="B89" s="210"/>
      <c r="C89" s="210"/>
      <c r="D89" s="211"/>
      <c r="G89" s="212"/>
      <c r="H89" s="213"/>
    </row>
    <row r="90" spans="1:8" s="175" customFormat="1">
      <c r="A90" s="210"/>
      <c r="B90" s="210"/>
      <c r="C90" s="210"/>
      <c r="D90" s="211"/>
      <c r="G90" s="212"/>
      <c r="H90" s="213"/>
    </row>
    <row r="91" spans="1:8" s="175" customFormat="1">
      <c r="A91" s="210"/>
      <c r="B91" s="210"/>
      <c r="C91" s="210"/>
      <c r="D91" s="211"/>
      <c r="G91" s="212"/>
      <c r="H91" s="213"/>
    </row>
    <row r="92" spans="1:8" s="175" customFormat="1">
      <c r="A92" s="210"/>
      <c r="B92" s="210"/>
      <c r="C92" s="210"/>
      <c r="D92" s="211"/>
      <c r="G92" s="212"/>
      <c r="H92" s="213"/>
    </row>
    <row r="93" spans="1:8" s="175" customFormat="1">
      <c r="A93" s="210"/>
      <c r="B93" s="210"/>
      <c r="C93" s="210"/>
      <c r="D93" s="211"/>
      <c r="G93" s="212"/>
      <c r="H93" s="213"/>
    </row>
    <row r="94" spans="1:8" s="175" customFormat="1">
      <c r="A94" s="210"/>
      <c r="B94" s="210"/>
      <c r="C94" s="210"/>
      <c r="D94" s="211"/>
      <c r="G94" s="212"/>
      <c r="H94" s="213"/>
    </row>
    <row r="95" spans="1:8" s="175" customFormat="1">
      <c r="A95" s="210"/>
      <c r="B95" s="210"/>
      <c r="C95" s="210"/>
      <c r="D95" s="211"/>
      <c r="G95" s="212"/>
      <c r="H95" s="213"/>
    </row>
    <row r="96" spans="1:8" s="175" customFormat="1">
      <c r="A96" s="210"/>
      <c r="B96" s="210"/>
      <c r="C96" s="210"/>
      <c r="D96" s="211"/>
      <c r="G96" s="212"/>
      <c r="H96" s="213"/>
    </row>
    <row r="97" spans="1:8" s="175" customFormat="1">
      <c r="A97" s="210"/>
      <c r="B97" s="210"/>
      <c r="C97" s="210"/>
      <c r="D97" s="211"/>
      <c r="G97" s="212"/>
      <c r="H97" s="213"/>
    </row>
    <row r="98" spans="1:8" s="175" customFormat="1">
      <c r="A98" s="210"/>
      <c r="B98" s="210"/>
      <c r="C98" s="210"/>
      <c r="D98" s="211"/>
      <c r="G98" s="212"/>
      <c r="H98" s="213"/>
    </row>
    <row r="99" spans="1:8" s="175" customFormat="1">
      <c r="A99" s="210"/>
      <c r="B99" s="210"/>
      <c r="C99" s="210"/>
      <c r="D99" s="211"/>
      <c r="G99" s="212"/>
      <c r="H99" s="213"/>
    </row>
    <row r="100" spans="1:8" s="175" customFormat="1">
      <c r="A100" s="210"/>
      <c r="B100" s="210"/>
      <c r="C100" s="210"/>
      <c r="D100" s="211"/>
      <c r="G100" s="212"/>
      <c r="H100" s="213"/>
    </row>
    <row r="101" spans="1:8" s="175" customFormat="1">
      <c r="A101" s="210"/>
      <c r="B101" s="210"/>
      <c r="C101" s="210"/>
      <c r="D101" s="211"/>
      <c r="G101" s="212"/>
      <c r="H101" s="213"/>
    </row>
    <row r="102" spans="1:8" s="175" customFormat="1">
      <c r="A102" s="210"/>
      <c r="B102" s="210"/>
      <c r="C102" s="210"/>
      <c r="D102" s="211"/>
      <c r="G102" s="212"/>
      <c r="H102" s="213"/>
    </row>
    <row r="103" spans="1:8" s="175" customFormat="1">
      <c r="A103" s="210"/>
      <c r="B103" s="210"/>
      <c r="C103" s="210"/>
      <c r="D103" s="211"/>
      <c r="G103" s="212"/>
      <c r="H103" s="213"/>
    </row>
    <row r="104" spans="1:8" s="175" customFormat="1">
      <c r="A104" s="210"/>
      <c r="B104" s="210"/>
      <c r="C104" s="210"/>
      <c r="D104" s="211"/>
      <c r="G104" s="212"/>
      <c r="H104" s="213"/>
    </row>
    <row r="105" spans="1:8" s="175" customFormat="1">
      <c r="A105" s="210"/>
      <c r="B105" s="210"/>
      <c r="C105" s="210"/>
      <c r="D105" s="211"/>
      <c r="G105" s="212"/>
      <c r="H105" s="213"/>
    </row>
    <row r="106" spans="1:8" s="175" customFormat="1">
      <c r="A106" s="210"/>
      <c r="B106" s="210"/>
      <c r="C106" s="210"/>
      <c r="D106" s="211"/>
      <c r="G106" s="212"/>
      <c r="H106" s="213"/>
    </row>
    <row r="107" spans="1:8" s="175" customFormat="1">
      <c r="A107" s="210"/>
      <c r="B107" s="210"/>
      <c r="C107" s="210"/>
      <c r="D107" s="211"/>
      <c r="G107" s="212"/>
      <c r="H107" s="213"/>
    </row>
    <row r="108" spans="1:8" s="175" customFormat="1">
      <c r="A108" s="210"/>
      <c r="B108" s="210"/>
      <c r="C108" s="210"/>
      <c r="D108" s="211"/>
      <c r="G108" s="212"/>
      <c r="H108" s="213"/>
    </row>
    <row r="109" spans="1:8" s="175" customFormat="1">
      <c r="A109" s="210"/>
      <c r="B109" s="210"/>
      <c r="C109" s="210"/>
      <c r="D109" s="211"/>
      <c r="G109" s="212"/>
      <c r="H109" s="213"/>
    </row>
    <row r="110" spans="1:8" s="175" customFormat="1">
      <c r="A110" s="210"/>
      <c r="B110" s="210"/>
      <c r="C110" s="210"/>
      <c r="D110" s="211"/>
      <c r="G110" s="212"/>
      <c r="H110" s="213"/>
    </row>
    <row r="111" spans="1:8" s="175" customFormat="1">
      <c r="A111" s="210"/>
      <c r="B111" s="210"/>
      <c r="C111" s="210"/>
      <c r="D111" s="211"/>
      <c r="G111" s="212"/>
      <c r="H111" s="213"/>
    </row>
    <row r="112" spans="1:8" s="175" customFormat="1">
      <c r="A112" s="210"/>
      <c r="B112" s="210"/>
      <c r="C112" s="210"/>
      <c r="D112" s="211"/>
      <c r="G112" s="212"/>
      <c r="H112" s="213"/>
    </row>
    <row r="113" spans="1:8" s="175" customFormat="1">
      <c r="A113" s="210"/>
      <c r="B113" s="210"/>
      <c r="C113" s="210"/>
      <c r="D113" s="211"/>
      <c r="G113" s="212"/>
      <c r="H113" s="213"/>
    </row>
    <row r="114" spans="1:8" s="175" customFormat="1">
      <c r="A114" s="210"/>
      <c r="B114" s="210"/>
      <c r="C114" s="210"/>
      <c r="D114" s="211"/>
      <c r="G114" s="212"/>
      <c r="H114" s="213"/>
    </row>
    <row r="115" spans="1:8" s="175" customFormat="1">
      <c r="A115" s="210"/>
      <c r="B115" s="210"/>
      <c r="C115" s="210"/>
      <c r="D115" s="211"/>
      <c r="G115" s="212"/>
      <c r="H115" s="213"/>
    </row>
    <row r="116" spans="1:8" s="175" customFormat="1">
      <c r="A116" s="210"/>
      <c r="B116" s="210"/>
      <c r="C116" s="210"/>
      <c r="D116" s="211"/>
      <c r="G116" s="212"/>
      <c r="H116" s="213"/>
    </row>
    <row r="117" spans="1:8" s="175" customFormat="1">
      <c r="A117" s="210"/>
      <c r="B117" s="210"/>
      <c r="C117" s="210"/>
      <c r="D117" s="211"/>
      <c r="G117" s="212"/>
      <c r="H117" s="213"/>
    </row>
    <row r="118" spans="1:8" s="175" customFormat="1">
      <c r="A118" s="210"/>
      <c r="B118" s="210"/>
      <c r="C118" s="210"/>
      <c r="D118" s="211"/>
      <c r="G118" s="212"/>
      <c r="H118" s="213"/>
    </row>
    <row r="119" spans="1:8" s="175" customFormat="1">
      <c r="A119" s="210"/>
      <c r="B119" s="210"/>
      <c r="C119" s="210"/>
      <c r="D119" s="211"/>
      <c r="G119" s="212"/>
      <c r="H119" s="213"/>
    </row>
    <row r="120" spans="1:8" s="175" customFormat="1">
      <c r="A120" s="210"/>
      <c r="B120" s="210"/>
      <c r="C120" s="210"/>
      <c r="D120" s="211"/>
      <c r="G120" s="212"/>
      <c r="H120" s="213"/>
    </row>
    <row r="121" spans="1:8" s="175" customFormat="1">
      <c r="A121" s="210"/>
      <c r="B121" s="210"/>
      <c r="C121" s="210"/>
      <c r="D121" s="211"/>
      <c r="G121" s="212"/>
      <c r="H121" s="213"/>
    </row>
    <row r="122" spans="1:8" s="175" customFormat="1">
      <c r="A122" s="210"/>
      <c r="B122" s="210"/>
      <c r="C122" s="210"/>
      <c r="D122" s="211"/>
      <c r="G122" s="212"/>
      <c r="H122" s="213"/>
    </row>
    <row r="123" spans="1:8" s="175" customFormat="1">
      <c r="A123" s="210"/>
      <c r="B123" s="210"/>
      <c r="C123" s="210"/>
      <c r="D123" s="211"/>
      <c r="G123" s="212"/>
      <c r="H123" s="213"/>
    </row>
    <row r="124" spans="1:8" s="175" customFormat="1">
      <c r="A124" s="210"/>
      <c r="B124" s="210"/>
      <c r="C124" s="210"/>
      <c r="D124" s="211"/>
      <c r="G124" s="212"/>
      <c r="H124" s="213"/>
    </row>
    <row r="125" spans="1:8" s="175" customFormat="1">
      <c r="A125" s="210"/>
      <c r="B125" s="210"/>
      <c r="C125" s="210"/>
      <c r="D125" s="211"/>
      <c r="G125" s="212"/>
      <c r="H125" s="213"/>
    </row>
  </sheetData>
  <mergeCells count="2">
    <mergeCell ref="A13:D13"/>
    <mergeCell ref="A38:D38"/>
  </mergeCells>
  <phoneticPr fontId="1" type="noConversion"/>
  <pageMargins left="0.62992125984251968" right="0.47244094488188981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zoomScaleNormal="100" workbookViewId="0">
      <selection activeCell="D27" sqref="D27"/>
    </sheetView>
  </sheetViews>
  <sheetFormatPr defaultRowHeight="13.5"/>
  <cols>
    <col min="1" max="1" width="1.875" style="75" customWidth="1"/>
    <col min="2" max="2" width="10.75" style="75" customWidth="1"/>
    <col min="3" max="3" width="7.125" style="75" customWidth="1"/>
    <col min="4" max="4" width="13.5" style="75" customWidth="1"/>
    <col min="5" max="5" width="19.125" style="75" customWidth="1"/>
    <col min="6" max="11" width="9" style="75"/>
    <col min="12" max="12" width="13.375" style="75" customWidth="1"/>
    <col min="13" max="256" width="9" style="75"/>
    <col min="257" max="257" width="1.875" style="75" customWidth="1"/>
    <col min="258" max="258" width="10.75" style="75" customWidth="1"/>
    <col min="259" max="259" width="9" style="75"/>
    <col min="260" max="260" width="10.5" style="75" customWidth="1"/>
    <col min="261" max="261" width="19.125" style="75" customWidth="1"/>
    <col min="262" max="267" width="9" style="75"/>
    <col min="268" max="268" width="13.375" style="75" customWidth="1"/>
    <col min="269" max="512" width="9" style="75"/>
    <col min="513" max="513" width="1.875" style="75" customWidth="1"/>
    <col min="514" max="514" width="10.75" style="75" customWidth="1"/>
    <col min="515" max="515" width="9" style="75"/>
    <col min="516" max="516" width="10.5" style="75" customWidth="1"/>
    <col min="517" max="517" width="19.125" style="75" customWidth="1"/>
    <col min="518" max="523" width="9" style="75"/>
    <col min="524" max="524" width="13.375" style="75" customWidth="1"/>
    <col min="525" max="768" width="9" style="75"/>
    <col min="769" max="769" width="1.875" style="75" customWidth="1"/>
    <col min="770" max="770" width="10.75" style="75" customWidth="1"/>
    <col min="771" max="771" width="9" style="75"/>
    <col min="772" max="772" width="10.5" style="75" customWidth="1"/>
    <col min="773" max="773" width="19.125" style="75" customWidth="1"/>
    <col min="774" max="779" width="9" style="75"/>
    <col min="780" max="780" width="13.375" style="75" customWidth="1"/>
    <col min="781" max="1024" width="9" style="75"/>
    <col min="1025" max="1025" width="1.875" style="75" customWidth="1"/>
    <col min="1026" max="1026" width="10.75" style="75" customWidth="1"/>
    <col min="1027" max="1027" width="9" style="75"/>
    <col min="1028" max="1028" width="10.5" style="75" customWidth="1"/>
    <col min="1029" max="1029" width="19.125" style="75" customWidth="1"/>
    <col min="1030" max="1035" width="9" style="75"/>
    <col min="1036" max="1036" width="13.375" style="75" customWidth="1"/>
    <col min="1037" max="1280" width="9" style="75"/>
    <col min="1281" max="1281" width="1.875" style="75" customWidth="1"/>
    <col min="1282" max="1282" width="10.75" style="75" customWidth="1"/>
    <col min="1283" max="1283" width="9" style="75"/>
    <col min="1284" max="1284" width="10.5" style="75" customWidth="1"/>
    <col min="1285" max="1285" width="19.125" style="75" customWidth="1"/>
    <col min="1286" max="1291" width="9" style="75"/>
    <col min="1292" max="1292" width="13.375" style="75" customWidth="1"/>
    <col min="1293" max="1536" width="9" style="75"/>
    <col min="1537" max="1537" width="1.875" style="75" customWidth="1"/>
    <col min="1538" max="1538" width="10.75" style="75" customWidth="1"/>
    <col min="1539" max="1539" width="9" style="75"/>
    <col min="1540" max="1540" width="10.5" style="75" customWidth="1"/>
    <col min="1541" max="1541" width="19.125" style="75" customWidth="1"/>
    <col min="1542" max="1547" width="9" style="75"/>
    <col min="1548" max="1548" width="13.375" style="75" customWidth="1"/>
    <col min="1549" max="1792" width="9" style="75"/>
    <col min="1793" max="1793" width="1.875" style="75" customWidth="1"/>
    <col min="1794" max="1794" width="10.75" style="75" customWidth="1"/>
    <col min="1795" max="1795" width="9" style="75"/>
    <col min="1796" max="1796" width="10.5" style="75" customWidth="1"/>
    <col min="1797" max="1797" width="19.125" style="75" customWidth="1"/>
    <col min="1798" max="1803" width="9" style="75"/>
    <col min="1804" max="1804" width="13.375" style="75" customWidth="1"/>
    <col min="1805" max="2048" width="9" style="75"/>
    <col min="2049" max="2049" width="1.875" style="75" customWidth="1"/>
    <col min="2050" max="2050" width="10.75" style="75" customWidth="1"/>
    <col min="2051" max="2051" width="9" style="75"/>
    <col min="2052" max="2052" width="10.5" style="75" customWidth="1"/>
    <col min="2053" max="2053" width="19.125" style="75" customWidth="1"/>
    <col min="2054" max="2059" width="9" style="75"/>
    <col min="2060" max="2060" width="13.375" style="75" customWidth="1"/>
    <col min="2061" max="2304" width="9" style="75"/>
    <col min="2305" max="2305" width="1.875" style="75" customWidth="1"/>
    <col min="2306" max="2306" width="10.75" style="75" customWidth="1"/>
    <col min="2307" max="2307" width="9" style="75"/>
    <col min="2308" max="2308" width="10.5" style="75" customWidth="1"/>
    <col min="2309" max="2309" width="19.125" style="75" customWidth="1"/>
    <col min="2310" max="2315" width="9" style="75"/>
    <col min="2316" max="2316" width="13.375" style="75" customWidth="1"/>
    <col min="2317" max="2560" width="9" style="75"/>
    <col min="2561" max="2561" width="1.875" style="75" customWidth="1"/>
    <col min="2562" max="2562" width="10.75" style="75" customWidth="1"/>
    <col min="2563" max="2563" width="9" style="75"/>
    <col min="2564" max="2564" width="10.5" style="75" customWidth="1"/>
    <col min="2565" max="2565" width="19.125" style="75" customWidth="1"/>
    <col min="2566" max="2571" width="9" style="75"/>
    <col min="2572" max="2572" width="13.375" style="75" customWidth="1"/>
    <col min="2573" max="2816" width="9" style="75"/>
    <col min="2817" max="2817" width="1.875" style="75" customWidth="1"/>
    <col min="2818" max="2818" width="10.75" style="75" customWidth="1"/>
    <col min="2819" max="2819" width="9" style="75"/>
    <col min="2820" max="2820" width="10.5" style="75" customWidth="1"/>
    <col min="2821" max="2821" width="19.125" style="75" customWidth="1"/>
    <col min="2822" max="2827" width="9" style="75"/>
    <col min="2828" max="2828" width="13.375" style="75" customWidth="1"/>
    <col min="2829" max="3072" width="9" style="75"/>
    <col min="3073" max="3073" width="1.875" style="75" customWidth="1"/>
    <col min="3074" max="3074" width="10.75" style="75" customWidth="1"/>
    <col min="3075" max="3075" width="9" style="75"/>
    <col min="3076" max="3076" width="10.5" style="75" customWidth="1"/>
    <col min="3077" max="3077" width="19.125" style="75" customWidth="1"/>
    <col min="3078" max="3083" width="9" style="75"/>
    <col min="3084" max="3084" width="13.375" style="75" customWidth="1"/>
    <col min="3085" max="3328" width="9" style="75"/>
    <col min="3329" max="3329" width="1.875" style="75" customWidth="1"/>
    <col min="3330" max="3330" width="10.75" style="75" customWidth="1"/>
    <col min="3331" max="3331" width="9" style="75"/>
    <col min="3332" max="3332" width="10.5" style="75" customWidth="1"/>
    <col min="3333" max="3333" width="19.125" style="75" customWidth="1"/>
    <col min="3334" max="3339" width="9" style="75"/>
    <col min="3340" max="3340" width="13.375" style="75" customWidth="1"/>
    <col min="3341" max="3584" width="9" style="75"/>
    <col min="3585" max="3585" width="1.875" style="75" customWidth="1"/>
    <col min="3586" max="3586" width="10.75" style="75" customWidth="1"/>
    <col min="3587" max="3587" width="9" style="75"/>
    <col min="3588" max="3588" width="10.5" style="75" customWidth="1"/>
    <col min="3589" max="3589" width="19.125" style="75" customWidth="1"/>
    <col min="3590" max="3595" width="9" style="75"/>
    <col min="3596" max="3596" width="13.375" style="75" customWidth="1"/>
    <col min="3597" max="3840" width="9" style="75"/>
    <col min="3841" max="3841" width="1.875" style="75" customWidth="1"/>
    <col min="3842" max="3842" width="10.75" style="75" customWidth="1"/>
    <col min="3843" max="3843" width="9" style="75"/>
    <col min="3844" max="3844" width="10.5" style="75" customWidth="1"/>
    <col min="3845" max="3845" width="19.125" style="75" customWidth="1"/>
    <col min="3846" max="3851" width="9" style="75"/>
    <col min="3852" max="3852" width="13.375" style="75" customWidth="1"/>
    <col min="3853" max="4096" width="9" style="75"/>
    <col min="4097" max="4097" width="1.875" style="75" customWidth="1"/>
    <col min="4098" max="4098" width="10.75" style="75" customWidth="1"/>
    <col min="4099" max="4099" width="9" style="75"/>
    <col min="4100" max="4100" width="10.5" style="75" customWidth="1"/>
    <col min="4101" max="4101" width="19.125" style="75" customWidth="1"/>
    <col min="4102" max="4107" width="9" style="75"/>
    <col min="4108" max="4108" width="13.375" style="75" customWidth="1"/>
    <col min="4109" max="4352" width="9" style="75"/>
    <col min="4353" max="4353" width="1.875" style="75" customWidth="1"/>
    <col min="4354" max="4354" width="10.75" style="75" customWidth="1"/>
    <col min="4355" max="4355" width="9" style="75"/>
    <col min="4356" max="4356" width="10.5" style="75" customWidth="1"/>
    <col min="4357" max="4357" width="19.125" style="75" customWidth="1"/>
    <col min="4358" max="4363" width="9" style="75"/>
    <col min="4364" max="4364" width="13.375" style="75" customWidth="1"/>
    <col min="4365" max="4608" width="9" style="75"/>
    <col min="4609" max="4609" width="1.875" style="75" customWidth="1"/>
    <col min="4610" max="4610" width="10.75" style="75" customWidth="1"/>
    <col min="4611" max="4611" width="9" style="75"/>
    <col min="4612" max="4612" width="10.5" style="75" customWidth="1"/>
    <col min="4613" max="4613" width="19.125" style="75" customWidth="1"/>
    <col min="4614" max="4619" width="9" style="75"/>
    <col min="4620" max="4620" width="13.375" style="75" customWidth="1"/>
    <col min="4621" max="4864" width="9" style="75"/>
    <col min="4865" max="4865" width="1.875" style="75" customWidth="1"/>
    <col min="4866" max="4866" width="10.75" style="75" customWidth="1"/>
    <col min="4867" max="4867" width="9" style="75"/>
    <col min="4868" max="4868" width="10.5" style="75" customWidth="1"/>
    <col min="4869" max="4869" width="19.125" style="75" customWidth="1"/>
    <col min="4870" max="4875" width="9" style="75"/>
    <col min="4876" max="4876" width="13.375" style="75" customWidth="1"/>
    <col min="4877" max="5120" width="9" style="75"/>
    <col min="5121" max="5121" width="1.875" style="75" customWidth="1"/>
    <col min="5122" max="5122" width="10.75" style="75" customWidth="1"/>
    <col min="5123" max="5123" width="9" style="75"/>
    <col min="5124" max="5124" width="10.5" style="75" customWidth="1"/>
    <col min="5125" max="5125" width="19.125" style="75" customWidth="1"/>
    <col min="5126" max="5131" width="9" style="75"/>
    <col min="5132" max="5132" width="13.375" style="75" customWidth="1"/>
    <col min="5133" max="5376" width="9" style="75"/>
    <col min="5377" max="5377" width="1.875" style="75" customWidth="1"/>
    <col min="5378" max="5378" width="10.75" style="75" customWidth="1"/>
    <col min="5379" max="5379" width="9" style="75"/>
    <col min="5380" max="5380" width="10.5" style="75" customWidth="1"/>
    <col min="5381" max="5381" width="19.125" style="75" customWidth="1"/>
    <col min="5382" max="5387" width="9" style="75"/>
    <col min="5388" max="5388" width="13.375" style="75" customWidth="1"/>
    <col min="5389" max="5632" width="9" style="75"/>
    <col min="5633" max="5633" width="1.875" style="75" customWidth="1"/>
    <col min="5634" max="5634" width="10.75" style="75" customWidth="1"/>
    <col min="5635" max="5635" width="9" style="75"/>
    <col min="5636" max="5636" width="10.5" style="75" customWidth="1"/>
    <col min="5637" max="5637" width="19.125" style="75" customWidth="1"/>
    <col min="5638" max="5643" width="9" style="75"/>
    <col min="5644" max="5644" width="13.375" style="75" customWidth="1"/>
    <col min="5645" max="5888" width="9" style="75"/>
    <col min="5889" max="5889" width="1.875" style="75" customWidth="1"/>
    <col min="5890" max="5890" width="10.75" style="75" customWidth="1"/>
    <col min="5891" max="5891" width="9" style="75"/>
    <col min="5892" max="5892" width="10.5" style="75" customWidth="1"/>
    <col min="5893" max="5893" width="19.125" style="75" customWidth="1"/>
    <col min="5894" max="5899" width="9" style="75"/>
    <col min="5900" max="5900" width="13.375" style="75" customWidth="1"/>
    <col min="5901" max="6144" width="9" style="75"/>
    <col min="6145" max="6145" width="1.875" style="75" customWidth="1"/>
    <col min="6146" max="6146" width="10.75" style="75" customWidth="1"/>
    <col min="6147" max="6147" width="9" style="75"/>
    <col min="6148" max="6148" width="10.5" style="75" customWidth="1"/>
    <col min="6149" max="6149" width="19.125" style="75" customWidth="1"/>
    <col min="6150" max="6155" width="9" style="75"/>
    <col min="6156" max="6156" width="13.375" style="75" customWidth="1"/>
    <col min="6157" max="6400" width="9" style="75"/>
    <col min="6401" max="6401" width="1.875" style="75" customWidth="1"/>
    <col min="6402" max="6402" width="10.75" style="75" customWidth="1"/>
    <col min="6403" max="6403" width="9" style="75"/>
    <col min="6404" max="6404" width="10.5" style="75" customWidth="1"/>
    <col min="6405" max="6405" width="19.125" style="75" customWidth="1"/>
    <col min="6406" max="6411" width="9" style="75"/>
    <col min="6412" max="6412" width="13.375" style="75" customWidth="1"/>
    <col min="6413" max="6656" width="9" style="75"/>
    <col min="6657" max="6657" width="1.875" style="75" customWidth="1"/>
    <col min="6658" max="6658" width="10.75" style="75" customWidth="1"/>
    <col min="6659" max="6659" width="9" style="75"/>
    <col min="6660" max="6660" width="10.5" style="75" customWidth="1"/>
    <col min="6661" max="6661" width="19.125" style="75" customWidth="1"/>
    <col min="6662" max="6667" width="9" style="75"/>
    <col min="6668" max="6668" width="13.375" style="75" customWidth="1"/>
    <col min="6669" max="6912" width="9" style="75"/>
    <col min="6913" max="6913" width="1.875" style="75" customWidth="1"/>
    <col min="6914" max="6914" width="10.75" style="75" customWidth="1"/>
    <col min="6915" max="6915" width="9" style="75"/>
    <col min="6916" max="6916" width="10.5" style="75" customWidth="1"/>
    <col min="6917" max="6917" width="19.125" style="75" customWidth="1"/>
    <col min="6918" max="6923" width="9" style="75"/>
    <col min="6924" max="6924" width="13.375" style="75" customWidth="1"/>
    <col min="6925" max="7168" width="9" style="75"/>
    <col min="7169" max="7169" width="1.875" style="75" customWidth="1"/>
    <col min="7170" max="7170" width="10.75" style="75" customWidth="1"/>
    <col min="7171" max="7171" width="9" style="75"/>
    <col min="7172" max="7172" width="10.5" style="75" customWidth="1"/>
    <col min="7173" max="7173" width="19.125" style="75" customWidth="1"/>
    <col min="7174" max="7179" width="9" style="75"/>
    <col min="7180" max="7180" width="13.375" style="75" customWidth="1"/>
    <col min="7181" max="7424" width="9" style="75"/>
    <col min="7425" max="7425" width="1.875" style="75" customWidth="1"/>
    <col min="7426" max="7426" width="10.75" style="75" customWidth="1"/>
    <col min="7427" max="7427" width="9" style="75"/>
    <col min="7428" max="7428" width="10.5" style="75" customWidth="1"/>
    <col min="7429" max="7429" width="19.125" style="75" customWidth="1"/>
    <col min="7430" max="7435" width="9" style="75"/>
    <col min="7436" max="7436" width="13.375" style="75" customWidth="1"/>
    <col min="7437" max="7680" width="9" style="75"/>
    <col min="7681" max="7681" width="1.875" style="75" customWidth="1"/>
    <col min="7682" max="7682" width="10.75" style="75" customWidth="1"/>
    <col min="7683" max="7683" width="9" style="75"/>
    <col min="7684" max="7684" width="10.5" style="75" customWidth="1"/>
    <col min="7685" max="7685" width="19.125" style="75" customWidth="1"/>
    <col min="7686" max="7691" width="9" style="75"/>
    <col min="7692" max="7692" width="13.375" style="75" customWidth="1"/>
    <col min="7693" max="7936" width="9" style="75"/>
    <col min="7937" max="7937" width="1.875" style="75" customWidth="1"/>
    <col min="7938" max="7938" width="10.75" style="75" customWidth="1"/>
    <col min="7939" max="7939" width="9" style="75"/>
    <col min="7940" max="7940" width="10.5" style="75" customWidth="1"/>
    <col min="7941" max="7941" width="19.125" style="75" customWidth="1"/>
    <col min="7942" max="7947" width="9" style="75"/>
    <col min="7948" max="7948" width="13.375" style="75" customWidth="1"/>
    <col min="7949" max="8192" width="9" style="75"/>
    <col min="8193" max="8193" width="1.875" style="75" customWidth="1"/>
    <col min="8194" max="8194" width="10.75" style="75" customWidth="1"/>
    <col min="8195" max="8195" width="9" style="75"/>
    <col min="8196" max="8196" width="10.5" style="75" customWidth="1"/>
    <col min="8197" max="8197" width="19.125" style="75" customWidth="1"/>
    <col min="8198" max="8203" width="9" style="75"/>
    <col min="8204" max="8204" width="13.375" style="75" customWidth="1"/>
    <col min="8205" max="8448" width="9" style="75"/>
    <col min="8449" max="8449" width="1.875" style="75" customWidth="1"/>
    <col min="8450" max="8450" width="10.75" style="75" customWidth="1"/>
    <col min="8451" max="8451" width="9" style="75"/>
    <col min="8452" max="8452" width="10.5" style="75" customWidth="1"/>
    <col min="8453" max="8453" width="19.125" style="75" customWidth="1"/>
    <col min="8454" max="8459" width="9" style="75"/>
    <col min="8460" max="8460" width="13.375" style="75" customWidth="1"/>
    <col min="8461" max="8704" width="9" style="75"/>
    <col min="8705" max="8705" width="1.875" style="75" customWidth="1"/>
    <col min="8706" max="8706" width="10.75" style="75" customWidth="1"/>
    <col min="8707" max="8707" width="9" style="75"/>
    <col min="8708" max="8708" width="10.5" style="75" customWidth="1"/>
    <col min="8709" max="8709" width="19.125" style="75" customWidth="1"/>
    <col min="8710" max="8715" width="9" style="75"/>
    <col min="8716" max="8716" width="13.375" style="75" customWidth="1"/>
    <col min="8717" max="8960" width="9" style="75"/>
    <col min="8961" max="8961" width="1.875" style="75" customWidth="1"/>
    <col min="8962" max="8962" width="10.75" style="75" customWidth="1"/>
    <col min="8963" max="8963" width="9" style="75"/>
    <col min="8964" max="8964" width="10.5" style="75" customWidth="1"/>
    <col min="8965" max="8965" width="19.125" style="75" customWidth="1"/>
    <col min="8966" max="8971" width="9" style="75"/>
    <col min="8972" max="8972" width="13.375" style="75" customWidth="1"/>
    <col min="8973" max="9216" width="9" style="75"/>
    <col min="9217" max="9217" width="1.875" style="75" customWidth="1"/>
    <col min="9218" max="9218" width="10.75" style="75" customWidth="1"/>
    <col min="9219" max="9219" width="9" style="75"/>
    <col min="9220" max="9220" width="10.5" style="75" customWidth="1"/>
    <col min="9221" max="9221" width="19.125" style="75" customWidth="1"/>
    <col min="9222" max="9227" width="9" style="75"/>
    <col min="9228" max="9228" width="13.375" style="75" customWidth="1"/>
    <col min="9229" max="9472" width="9" style="75"/>
    <col min="9473" max="9473" width="1.875" style="75" customWidth="1"/>
    <col min="9474" max="9474" width="10.75" style="75" customWidth="1"/>
    <col min="9475" max="9475" width="9" style="75"/>
    <col min="9476" max="9476" width="10.5" style="75" customWidth="1"/>
    <col min="9477" max="9477" width="19.125" style="75" customWidth="1"/>
    <col min="9478" max="9483" width="9" style="75"/>
    <col min="9484" max="9484" width="13.375" style="75" customWidth="1"/>
    <col min="9485" max="9728" width="9" style="75"/>
    <col min="9729" max="9729" width="1.875" style="75" customWidth="1"/>
    <col min="9730" max="9730" width="10.75" style="75" customWidth="1"/>
    <col min="9731" max="9731" width="9" style="75"/>
    <col min="9732" max="9732" width="10.5" style="75" customWidth="1"/>
    <col min="9733" max="9733" width="19.125" style="75" customWidth="1"/>
    <col min="9734" max="9739" width="9" style="75"/>
    <col min="9740" max="9740" width="13.375" style="75" customWidth="1"/>
    <col min="9741" max="9984" width="9" style="75"/>
    <col min="9985" max="9985" width="1.875" style="75" customWidth="1"/>
    <col min="9986" max="9986" width="10.75" style="75" customWidth="1"/>
    <col min="9987" max="9987" width="9" style="75"/>
    <col min="9988" max="9988" width="10.5" style="75" customWidth="1"/>
    <col min="9989" max="9989" width="19.125" style="75" customWidth="1"/>
    <col min="9990" max="9995" width="9" style="75"/>
    <col min="9996" max="9996" width="13.375" style="75" customWidth="1"/>
    <col min="9997" max="10240" width="9" style="75"/>
    <col min="10241" max="10241" width="1.875" style="75" customWidth="1"/>
    <col min="10242" max="10242" width="10.75" style="75" customWidth="1"/>
    <col min="10243" max="10243" width="9" style="75"/>
    <col min="10244" max="10244" width="10.5" style="75" customWidth="1"/>
    <col min="10245" max="10245" width="19.125" style="75" customWidth="1"/>
    <col min="10246" max="10251" width="9" style="75"/>
    <col min="10252" max="10252" width="13.375" style="75" customWidth="1"/>
    <col min="10253" max="10496" width="9" style="75"/>
    <col min="10497" max="10497" width="1.875" style="75" customWidth="1"/>
    <col min="10498" max="10498" width="10.75" style="75" customWidth="1"/>
    <col min="10499" max="10499" width="9" style="75"/>
    <col min="10500" max="10500" width="10.5" style="75" customWidth="1"/>
    <col min="10501" max="10501" width="19.125" style="75" customWidth="1"/>
    <col min="10502" max="10507" width="9" style="75"/>
    <col min="10508" max="10508" width="13.375" style="75" customWidth="1"/>
    <col min="10509" max="10752" width="9" style="75"/>
    <col min="10753" max="10753" width="1.875" style="75" customWidth="1"/>
    <col min="10754" max="10754" width="10.75" style="75" customWidth="1"/>
    <col min="10755" max="10755" width="9" style="75"/>
    <col min="10756" max="10756" width="10.5" style="75" customWidth="1"/>
    <col min="10757" max="10757" width="19.125" style="75" customWidth="1"/>
    <col min="10758" max="10763" width="9" style="75"/>
    <col min="10764" max="10764" width="13.375" style="75" customWidth="1"/>
    <col min="10765" max="11008" width="9" style="75"/>
    <col min="11009" max="11009" width="1.875" style="75" customWidth="1"/>
    <col min="11010" max="11010" width="10.75" style="75" customWidth="1"/>
    <col min="11011" max="11011" width="9" style="75"/>
    <col min="11012" max="11012" width="10.5" style="75" customWidth="1"/>
    <col min="11013" max="11013" width="19.125" style="75" customWidth="1"/>
    <col min="11014" max="11019" width="9" style="75"/>
    <col min="11020" max="11020" width="13.375" style="75" customWidth="1"/>
    <col min="11021" max="11264" width="9" style="75"/>
    <col min="11265" max="11265" width="1.875" style="75" customWidth="1"/>
    <col min="11266" max="11266" width="10.75" style="75" customWidth="1"/>
    <col min="11267" max="11267" width="9" style="75"/>
    <col min="11268" max="11268" width="10.5" style="75" customWidth="1"/>
    <col min="11269" max="11269" width="19.125" style="75" customWidth="1"/>
    <col min="11270" max="11275" width="9" style="75"/>
    <col min="11276" max="11276" width="13.375" style="75" customWidth="1"/>
    <col min="11277" max="11520" width="9" style="75"/>
    <col min="11521" max="11521" width="1.875" style="75" customWidth="1"/>
    <col min="11522" max="11522" width="10.75" style="75" customWidth="1"/>
    <col min="11523" max="11523" width="9" style="75"/>
    <col min="11524" max="11524" width="10.5" style="75" customWidth="1"/>
    <col min="11525" max="11525" width="19.125" style="75" customWidth="1"/>
    <col min="11526" max="11531" width="9" style="75"/>
    <col min="11532" max="11532" width="13.375" style="75" customWidth="1"/>
    <col min="11533" max="11776" width="9" style="75"/>
    <col min="11777" max="11777" width="1.875" style="75" customWidth="1"/>
    <col min="11778" max="11778" width="10.75" style="75" customWidth="1"/>
    <col min="11779" max="11779" width="9" style="75"/>
    <col min="11780" max="11780" width="10.5" style="75" customWidth="1"/>
    <col min="11781" max="11781" width="19.125" style="75" customWidth="1"/>
    <col min="11782" max="11787" width="9" style="75"/>
    <col min="11788" max="11788" width="13.375" style="75" customWidth="1"/>
    <col min="11789" max="12032" width="9" style="75"/>
    <col min="12033" max="12033" width="1.875" style="75" customWidth="1"/>
    <col min="12034" max="12034" width="10.75" style="75" customWidth="1"/>
    <col min="12035" max="12035" width="9" style="75"/>
    <col min="12036" max="12036" width="10.5" style="75" customWidth="1"/>
    <col min="12037" max="12037" width="19.125" style="75" customWidth="1"/>
    <col min="12038" max="12043" width="9" style="75"/>
    <col min="12044" max="12044" width="13.375" style="75" customWidth="1"/>
    <col min="12045" max="12288" width="9" style="75"/>
    <col min="12289" max="12289" width="1.875" style="75" customWidth="1"/>
    <col min="12290" max="12290" width="10.75" style="75" customWidth="1"/>
    <col min="12291" max="12291" width="9" style="75"/>
    <col min="12292" max="12292" width="10.5" style="75" customWidth="1"/>
    <col min="12293" max="12293" width="19.125" style="75" customWidth="1"/>
    <col min="12294" max="12299" width="9" style="75"/>
    <col min="12300" max="12300" width="13.375" style="75" customWidth="1"/>
    <col min="12301" max="12544" width="9" style="75"/>
    <col min="12545" max="12545" width="1.875" style="75" customWidth="1"/>
    <col min="12546" max="12546" width="10.75" style="75" customWidth="1"/>
    <col min="12547" max="12547" width="9" style="75"/>
    <col min="12548" max="12548" width="10.5" style="75" customWidth="1"/>
    <col min="12549" max="12549" width="19.125" style="75" customWidth="1"/>
    <col min="12550" max="12555" width="9" style="75"/>
    <col min="12556" max="12556" width="13.375" style="75" customWidth="1"/>
    <col min="12557" max="12800" width="9" style="75"/>
    <col min="12801" max="12801" width="1.875" style="75" customWidth="1"/>
    <col min="12802" max="12802" width="10.75" style="75" customWidth="1"/>
    <col min="12803" max="12803" width="9" style="75"/>
    <col min="12804" max="12804" width="10.5" style="75" customWidth="1"/>
    <col min="12805" max="12805" width="19.125" style="75" customWidth="1"/>
    <col min="12806" max="12811" width="9" style="75"/>
    <col min="12812" max="12812" width="13.375" style="75" customWidth="1"/>
    <col min="12813" max="13056" width="9" style="75"/>
    <col min="13057" max="13057" width="1.875" style="75" customWidth="1"/>
    <col min="13058" max="13058" width="10.75" style="75" customWidth="1"/>
    <col min="13059" max="13059" width="9" style="75"/>
    <col min="13060" max="13060" width="10.5" style="75" customWidth="1"/>
    <col min="13061" max="13061" width="19.125" style="75" customWidth="1"/>
    <col min="13062" max="13067" width="9" style="75"/>
    <col min="13068" max="13068" width="13.375" style="75" customWidth="1"/>
    <col min="13069" max="13312" width="9" style="75"/>
    <col min="13313" max="13313" width="1.875" style="75" customWidth="1"/>
    <col min="13314" max="13314" width="10.75" style="75" customWidth="1"/>
    <col min="13315" max="13315" width="9" style="75"/>
    <col min="13316" max="13316" width="10.5" style="75" customWidth="1"/>
    <col min="13317" max="13317" width="19.125" style="75" customWidth="1"/>
    <col min="13318" max="13323" width="9" style="75"/>
    <col min="13324" max="13324" width="13.375" style="75" customWidth="1"/>
    <col min="13325" max="13568" width="9" style="75"/>
    <col min="13569" max="13569" width="1.875" style="75" customWidth="1"/>
    <col min="13570" max="13570" width="10.75" style="75" customWidth="1"/>
    <col min="13571" max="13571" width="9" style="75"/>
    <col min="13572" max="13572" width="10.5" style="75" customWidth="1"/>
    <col min="13573" max="13573" width="19.125" style="75" customWidth="1"/>
    <col min="13574" max="13579" width="9" style="75"/>
    <col min="13580" max="13580" width="13.375" style="75" customWidth="1"/>
    <col min="13581" max="13824" width="9" style="75"/>
    <col min="13825" max="13825" width="1.875" style="75" customWidth="1"/>
    <col min="13826" max="13826" width="10.75" style="75" customWidth="1"/>
    <col min="13827" max="13827" width="9" style="75"/>
    <col min="13828" max="13828" width="10.5" style="75" customWidth="1"/>
    <col min="13829" max="13829" width="19.125" style="75" customWidth="1"/>
    <col min="13830" max="13835" width="9" style="75"/>
    <col min="13836" max="13836" width="13.375" style="75" customWidth="1"/>
    <col min="13837" max="14080" width="9" style="75"/>
    <col min="14081" max="14081" width="1.875" style="75" customWidth="1"/>
    <col min="14082" max="14082" width="10.75" style="75" customWidth="1"/>
    <col min="14083" max="14083" width="9" style="75"/>
    <col min="14084" max="14084" width="10.5" style="75" customWidth="1"/>
    <col min="14085" max="14085" width="19.125" style="75" customWidth="1"/>
    <col min="14086" max="14091" width="9" style="75"/>
    <col min="14092" max="14092" width="13.375" style="75" customWidth="1"/>
    <col min="14093" max="14336" width="9" style="75"/>
    <col min="14337" max="14337" width="1.875" style="75" customWidth="1"/>
    <col min="14338" max="14338" width="10.75" style="75" customWidth="1"/>
    <col min="14339" max="14339" width="9" style="75"/>
    <col min="14340" max="14340" width="10.5" style="75" customWidth="1"/>
    <col min="14341" max="14341" width="19.125" style="75" customWidth="1"/>
    <col min="14342" max="14347" width="9" style="75"/>
    <col min="14348" max="14348" width="13.375" style="75" customWidth="1"/>
    <col min="14349" max="14592" width="9" style="75"/>
    <col min="14593" max="14593" width="1.875" style="75" customWidth="1"/>
    <col min="14594" max="14594" width="10.75" style="75" customWidth="1"/>
    <col min="14595" max="14595" width="9" style="75"/>
    <col min="14596" max="14596" width="10.5" style="75" customWidth="1"/>
    <col min="14597" max="14597" width="19.125" style="75" customWidth="1"/>
    <col min="14598" max="14603" width="9" style="75"/>
    <col min="14604" max="14604" width="13.375" style="75" customWidth="1"/>
    <col min="14605" max="14848" width="9" style="75"/>
    <col min="14849" max="14849" width="1.875" style="75" customWidth="1"/>
    <col min="14850" max="14850" width="10.75" style="75" customWidth="1"/>
    <col min="14851" max="14851" width="9" style="75"/>
    <col min="14852" max="14852" width="10.5" style="75" customWidth="1"/>
    <col min="14853" max="14853" width="19.125" style="75" customWidth="1"/>
    <col min="14854" max="14859" width="9" style="75"/>
    <col min="14860" max="14860" width="13.375" style="75" customWidth="1"/>
    <col min="14861" max="15104" width="9" style="75"/>
    <col min="15105" max="15105" width="1.875" style="75" customWidth="1"/>
    <col min="15106" max="15106" width="10.75" style="75" customWidth="1"/>
    <col min="15107" max="15107" width="9" style="75"/>
    <col min="15108" max="15108" width="10.5" style="75" customWidth="1"/>
    <col min="15109" max="15109" width="19.125" style="75" customWidth="1"/>
    <col min="15110" max="15115" width="9" style="75"/>
    <col min="15116" max="15116" width="13.375" style="75" customWidth="1"/>
    <col min="15117" max="15360" width="9" style="75"/>
    <col min="15361" max="15361" width="1.875" style="75" customWidth="1"/>
    <col min="15362" max="15362" width="10.75" style="75" customWidth="1"/>
    <col min="15363" max="15363" width="9" style="75"/>
    <col min="15364" max="15364" width="10.5" style="75" customWidth="1"/>
    <col min="15365" max="15365" width="19.125" style="75" customWidth="1"/>
    <col min="15366" max="15371" width="9" style="75"/>
    <col min="15372" max="15372" width="13.375" style="75" customWidth="1"/>
    <col min="15373" max="15616" width="9" style="75"/>
    <col min="15617" max="15617" width="1.875" style="75" customWidth="1"/>
    <col min="15618" max="15618" width="10.75" style="75" customWidth="1"/>
    <col min="15619" max="15619" width="9" style="75"/>
    <col min="15620" max="15620" width="10.5" style="75" customWidth="1"/>
    <col min="15621" max="15621" width="19.125" style="75" customWidth="1"/>
    <col min="15622" max="15627" width="9" style="75"/>
    <col min="15628" max="15628" width="13.375" style="75" customWidth="1"/>
    <col min="15629" max="15872" width="9" style="75"/>
    <col min="15873" max="15873" width="1.875" style="75" customWidth="1"/>
    <col min="15874" max="15874" width="10.75" style="75" customWidth="1"/>
    <col min="15875" max="15875" width="9" style="75"/>
    <col min="15876" max="15876" width="10.5" style="75" customWidth="1"/>
    <col min="15877" max="15877" width="19.125" style="75" customWidth="1"/>
    <col min="15878" max="15883" width="9" style="75"/>
    <col min="15884" max="15884" width="13.375" style="75" customWidth="1"/>
    <col min="15885" max="16128" width="9" style="75"/>
    <col min="16129" max="16129" width="1.875" style="75" customWidth="1"/>
    <col min="16130" max="16130" width="10.75" style="75" customWidth="1"/>
    <col min="16131" max="16131" width="9" style="75"/>
    <col min="16132" max="16132" width="10.5" style="75" customWidth="1"/>
    <col min="16133" max="16133" width="19.125" style="75" customWidth="1"/>
    <col min="16134" max="16139" width="9" style="75"/>
    <col min="16140" max="16140" width="13.375" style="75" customWidth="1"/>
    <col min="16141" max="16384" width="9" style="75"/>
  </cols>
  <sheetData>
    <row r="1" spans="2:8" ht="38.25" customHeight="1">
      <c r="C1" s="76"/>
      <c r="E1" s="235" t="s">
        <v>130</v>
      </c>
      <c r="F1" s="235"/>
      <c r="G1" s="235"/>
      <c r="H1" s="235"/>
    </row>
    <row r="2" spans="2:8" ht="9.75" customHeight="1">
      <c r="B2" s="77"/>
      <c r="F2" s="78"/>
    </row>
    <row r="3" spans="2:8" s="79" customFormat="1" ht="13.5" customHeight="1">
      <c r="B3" s="80"/>
      <c r="E3" s="81"/>
      <c r="F3" s="82"/>
    </row>
    <row r="4" spans="2:8" s="79" customFormat="1" ht="10.5" customHeight="1">
      <c r="B4" s="83"/>
      <c r="F4" s="82"/>
    </row>
    <row r="5" spans="2:8" s="79" customFormat="1" ht="22.5" customHeight="1">
      <c r="B5" s="84" t="s">
        <v>256</v>
      </c>
    </row>
    <row r="6" spans="2:8" s="79" customFormat="1" ht="8.25" customHeight="1"/>
    <row r="7" spans="2:8" s="79" customFormat="1" ht="22.5" customHeight="1">
      <c r="B7" s="84" t="s">
        <v>131</v>
      </c>
      <c r="E7" s="85">
        <f>세입!F34</f>
        <v>4922720705</v>
      </c>
      <c r="F7" s="81" t="s">
        <v>132</v>
      </c>
    </row>
    <row r="8" spans="2:8" s="79" customFormat="1" ht="7.5" customHeight="1">
      <c r="D8" s="82"/>
    </row>
    <row r="9" spans="2:8" s="79" customFormat="1" ht="22.5" customHeight="1">
      <c r="B9" s="84" t="s">
        <v>133</v>
      </c>
    </row>
    <row r="10" spans="2:8" s="79" customFormat="1" ht="9" customHeight="1">
      <c r="B10" s="86"/>
    </row>
    <row r="11" spans="2:8" s="79" customFormat="1" ht="22.5" customHeight="1">
      <c r="B11" s="79" t="s">
        <v>134</v>
      </c>
    </row>
    <row r="12" spans="2:8" s="79" customFormat="1" ht="8.25" customHeight="1"/>
    <row r="13" spans="2:8" s="79" customFormat="1" ht="18" customHeight="1">
      <c r="B13" s="87" t="s">
        <v>145</v>
      </c>
      <c r="D13" s="100">
        <f>총괄표!E6</f>
        <v>1080000000</v>
      </c>
      <c r="E13" s="79" t="s">
        <v>147</v>
      </c>
    </row>
    <row r="14" spans="2:8" s="79" customFormat="1" ht="18" customHeight="1">
      <c r="B14" s="87" t="s">
        <v>146</v>
      </c>
      <c r="D14" s="100">
        <f>총괄표!E7</f>
        <v>3738060000</v>
      </c>
      <c r="E14" s="79" t="s">
        <v>147</v>
      </c>
    </row>
    <row r="15" spans="2:8" s="79" customFormat="1" ht="18" customHeight="1">
      <c r="B15" s="79" t="s">
        <v>213</v>
      </c>
      <c r="D15" s="100">
        <f>총괄표!E8</f>
        <v>71680000</v>
      </c>
      <c r="E15" s="79" t="s">
        <v>147</v>
      </c>
    </row>
    <row r="16" spans="2:8" s="79" customFormat="1" ht="18" customHeight="1">
      <c r="B16" s="87" t="s">
        <v>214</v>
      </c>
      <c r="D16" s="100">
        <f>총괄표!E9</f>
        <v>0</v>
      </c>
      <c r="E16" s="79" t="s">
        <v>147</v>
      </c>
    </row>
    <row r="17" spans="1:5" s="79" customFormat="1" ht="18" customHeight="1">
      <c r="A17" s="79" t="s">
        <v>135</v>
      </c>
      <c r="B17" s="87" t="s">
        <v>211</v>
      </c>
      <c r="D17" s="100">
        <f>총괄표!E10</f>
        <v>25613504</v>
      </c>
      <c r="E17" s="79" t="s">
        <v>147</v>
      </c>
    </row>
    <row r="18" spans="1:5" s="79" customFormat="1" ht="18" customHeight="1">
      <c r="B18" s="87" t="s">
        <v>212</v>
      </c>
      <c r="D18" s="100">
        <f>총괄표!E11</f>
        <v>7367201</v>
      </c>
      <c r="E18" s="79" t="s">
        <v>147</v>
      </c>
    </row>
    <row r="19" spans="1:5" s="79" customFormat="1" ht="7.5" customHeight="1"/>
    <row r="20" spans="1:5" s="79" customFormat="1" ht="22.5" customHeight="1">
      <c r="B20" s="86" t="s">
        <v>136</v>
      </c>
      <c r="D20" s="82"/>
    </row>
    <row r="21" spans="1:5" s="79" customFormat="1" ht="8.25" customHeight="1"/>
    <row r="22" spans="1:5" s="79" customFormat="1" ht="18" customHeight="1">
      <c r="B22" s="86" t="s">
        <v>148</v>
      </c>
      <c r="D22" s="101">
        <f>SUM(총괄표!J6:J8)</f>
        <v>23127600</v>
      </c>
      <c r="E22" s="79" t="s">
        <v>147</v>
      </c>
    </row>
    <row r="23" spans="1:5" s="79" customFormat="1" ht="18" customHeight="1">
      <c r="B23" s="86" t="s">
        <v>149</v>
      </c>
      <c r="D23" s="101">
        <f>총괄표!J9</f>
        <v>0</v>
      </c>
      <c r="E23" s="79" t="s">
        <v>147</v>
      </c>
    </row>
    <row r="24" spans="1:5" s="79" customFormat="1" ht="18" customHeight="1">
      <c r="B24" s="86" t="s">
        <v>150</v>
      </c>
      <c r="D24" s="101">
        <f>총괄표!J10</f>
        <v>4869095023</v>
      </c>
      <c r="E24" s="79" t="s">
        <v>147</v>
      </c>
    </row>
    <row r="25" spans="1:5" s="79" customFormat="1" ht="18" customHeight="1">
      <c r="B25" s="86" t="s">
        <v>151</v>
      </c>
      <c r="D25" s="101">
        <f>총괄표!J11</f>
        <v>5000000</v>
      </c>
      <c r="E25" s="79" t="s">
        <v>147</v>
      </c>
    </row>
    <row r="26" spans="1:5" s="79" customFormat="1" ht="18" customHeight="1">
      <c r="B26" s="86" t="s">
        <v>152</v>
      </c>
      <c r="D26" s="101">
        <f>총괄표!J12</f>
        <v>1000000</v>
      </c>
      <c r="E26" s="79" t="s">
        <v>147</v>
      </c>
    </row>
    <row r="27" spans="1:5" s="79" customFormat="1" ht="18" customHeight="1">
      <c r="B27" s="79" t="s">
        <v>153</v>
      </c>
      <c r="D27" s="101">
        <f>총괄표!J13</f>
        <v>24498082</v>
      </c>
      <c r="E27" s="79" t="s">
        <v>147</v>
      </c>
    </row>
    <row r="28" spans="1:5" s="79" customFormat="1" ht="6.75" customHeight="1"/>
    <row r="29" spans="1:5" s="79" customFormat="1" ht="9.75" customHeight="1"/>
    <row r="30" spans="1:5" s="79" customFormat="1" ht="34.5" customHeight="1">
      <c r="E30" s="88" t="s">
        <v>137</v>
      </c>
    </row>
    <row r="31" spans="1:5" s="79" customFormat="1" ht="9.75" customHeight="1"/>
  </sheetData>
  <mergeCells count="1">
    <mergeCell ref="E1:H1"/>
  </mergeCells>
  <phoneticPr fontId="1" type="noConversion"/>
  <pageMargins left="0.70866141732283472" right="0.70866141732283472" top="0.74803149606299213" bottom="0.62" header="0.31496062992125984" footer="0.31496062992125984"/>
  <pageSetup paperSize="9" scale="95" orientation="landscape" horizontalDpi="4294967293" verticalDpi="4294967293" r:id="rId1"/>
  <headerFooter differentOddEven="1">
    <oddHeader>&amp;R-사회복지법인공덕향-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9"/>
  <sheetViews>
    <sheetView zoomScaleNormal="100" workbookViewId="0">
      <selection activeCell="F14" sqref="F14"/>
    </sheetView>
  </sheetViews>
  <sheetFormatPr defaultColWidth="9" defaultRowHeight="16.5"/>
  <cols>
    <col min="1" max="1" width="4.625" customWidth="1"/>
    <col min="2" max="2" width="11.375" customWidth="1"/>
    <col min="3" max="3" width="11.75" customWidth="1"/>
    <col min="4" max="4" width="14.25" customWidth="1"/>
    <col min="5" max="6" width="15.625" customWidth="1"/>
    <col min="7" max="7" width="13.125" customWidth="1"/>
    <col min="8" max="8" width="14.375" customWidth="1"/>
    <col min="9" max="9" width="14.625" customWidth="1"/>
    <col min="10" max="11" width="15.625" customWidth="1"/>
  </cols>
  <sheetData>
    <row r="1" spans="1:11" ht="37.9" customHeight="1">
      <c r="A1" s="236" t="s">
        <v>257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spans="1:11" ht="31.35" customHeight="1" thickBot="1">
      <c r="A2" s="3" t="s">
        <v>34</v>
      </c>
      <c r="K2" s="14" t="s">
        <v>91</v>
      </c>
    </row>
    <row r="3" spans="1:11" ht="30" customHeight="1">
      <c r="A3" s="240" t="s">
        <v>0</v>
      </c>
      <c r="B3" s="242" t="s">
        <v>1</v>
      </c>
      <c r="C3" s="242"/>
      <c r="D3" s="242"/>
      <c r="E3" s="242"/>
      <c r="F3" s="242"/>
      <c r="G3" s="242" t="s">
        <v>2</v>
      </c>
      <c r="H3" s="242"/>
      <c r="I3" s="242"/>
      <c r="J3" s="242"/>
      <c r="K3" s="243"/>
    </row>
    <row r="4" spans="1:11" ht="30" customHeight="1">
      <c r="A4" s="241"/>
      <c r="B4" s="237" t="s">
        <v>3</v>
      </c>
      <c r="C4" s="237" t="s">
        <v>4</v>
      </c>
      <c r="D4" s="237" t="s">
        <v>6</v>
      </c>
      <c r="E4" s="237"/>
      <c r="F4" s="237" t="s">
        <v>93</v>
      </c>
      <c r="G4" s="237" t="s">
        <v>3</v>
      </c>
      <c r="H4" s="237" t="s">
        <v>4</v>
      </c>
      <c r="I4" s="237" t="s">
        <v>6</v>
      </c>
      <c r="J4" s="237"/>
      <c r="K4" s="244" t="s">
        <v>94</v>
      </c>
    </row>
    <row r="5" spans="1:11" ht="30" customHeight="1">
      <c r="A5" s="241"/>
      <c r="B5" s="237"/>
      <c r="C5" s="237"/>
      <c r="D5" s="89" t="s">
        <v>258</v>
      </c>
      <c r="E5" s="89" t="s">
        <v>259</v>
      </c>
      <c r="F5" s="237"/>
      <c r="G5" s="237"/>
      <c r="H5" s="237"/>
      <c r="I5" s="89" t="s">
        <v>258</v>
      </c>
      <c r="J5" s="89" t="s">
        <v>259</v>
      </c>
      <c r="K5" s="244"/>
    </row>
    <row r="6" spans="1:11" ht="30" customHeight="1">
      <c r="A6" s="15">
        <v>1</v>
      </c>
      <c r="B6" s="16" t="s">
        <v>88</v>
      </c>
      <c r="C6" s="16" t="s">
        <v>88</v>
      </c>
      <c r="D6" s="17">
        <f>세입!E6</f>
        <v>1080000000</v>
      </c>
      <c r="E6" s="17">
        <f>세입!F6</f>
        <v>1080000000</v>
      </c>
      <c r="F6" s="17">
        <f t="shared" ref="F6:F8" si="0">E6-D6</f>
        <v>0</v>
      </c>
      <c r="G6" s="16" t="s">
        <v>7</v>
      </c>
      <c r="H6" s="16" t="s">
        <v>26</v>
      </c>
      <c r="I6" s="17">
        <f>세출!E9</f>
        <v>8400000</v>
      </c>
      <c r="J6" s="17">
        <f>세출!F9</f>
        <v>6900000</v>
      </c>
      <c r="K6" s="18">
        <f>J6-I6</f>
        <v>-1500000</v>
      </c>
    </row>
    <row r="7" spans="1:11" ht="30" customHeight="1">
      <c r="A7" s="15">
        <v>2</v>
      </c>
      <c r="B7" s="19" t="s">
        <v>89</v>
      </c>
      <c r="C7" s="19" t="s">
        <v>90</v>
      </c>
      <c r="D7" s="20">
        <f>세입!E11</f>
        <v>3524678000</v>
      </c>
      <c r="E7" s="20">
        <f>세입!F11</f>
        <v>3738060000</v>
      </c>
      <c r="F7" s="17">
        <f t="shared" si="0"/>
        <v>213382000</v>
      </c>
      <c r="G7" s="16" t="s">
        <v>7</v>
      </c>
      <c r="H7" s="16" t="s">
        <v>8</v>
      </c>
      <c r="I7" s="17">
        <f>세출!E13</f>
        <v>820000</v>
      </c>
      <c r="J7" s="17">
        <f>세출!F13</f>
        <v>820000</v>
      </c>
      <c r="K7" s="18">
        <f t="shared" ref="K7:K13" si="1">J7-I7</f>
        <v>0</v>
      </c>
    </row>
    <row r="8" spans="1:11" ht="30" customHeight="1">
      <c r="A8" s="15">
        <v>3</v>
      </c>
      <c r="B8" s="16" t="s">
        <v>10</v>
      </c>
      <c r="C8" s="16" t="s">
        <v>10</v>
      </c>
      <c r="D8" s="17">
        <f>세입!E21</f>
        <v>85680000</v>
      </c>
      <c r="E8" s="17">
        <f>세입!F21</f>
        <v>71680000</v>
      </c>
      <c r="F8" s="17">
        <f t="shared" si="0"/>
        <v>-14000000</v>
      </c>
      <c r="G8" s="16" t="s">
        <v>7</v>
      </c>
      <c r="H8" s="16" t="s">
        <v>12</v>
      </c>
      <c r="I8" s="17">
        <f>세출!E23</f>
        <v>8617600</v>
      </c>
      <c r="J8" s="17">
        <f>세출!F23</f>
        <v>15407600</v>
      </c>
      <c r="K8" s="18">
        <f t="shared" si="1"/>
        <v>6790000</v>
      </c>
    </row>
    <row r="9" spans="1:11" ht="30" customHeight="1">
      <c r="A9" s="15">
        <v>4</v>
      </c>
      <c r="B9" s="16" t="s">
        <v>181</v>
      </c>
      <c r="C9" s="16" t="s">
        <v>182</v>
      </c>
      <c r="D9" s="17">
        <f>세입!E22</f>
        <v>1080000</v>
      </c>
      <c r="E9" s="17">
        <f>세입!F22</f>
        <v>0</v>
      </c>
      <c r="F9" s="17">
        <f>E9-D9</f>
        <v>-1080000</v>
      </c>
      <c r="G9" s="16" t="s">
        <v>30</v>
      </c>
      <c r="H9" s="16" t="s">
        <v>31</v>
      </c>
      <c r="I9" s="17">
        <f>세출!E28</f>
        <v>2000000</v>
      </c>
      <c r="J9" s="17">
        <f>세출!F28</f>
        <v>0</v>
      </c>
      <c r="K9" s="18">
        <f t="shared" si="1"/>
        <v>-2000000</v>
      </c>
    </row>
    <row r="10" spans="1:11" ht="30" customHeight="1">
      <c r="A10" s="15">
        <v>5</v>
      </c>
      <c r="B10" s="16" t="s">
        <v>13</v>
      </c>
      <c r="C10" s="16" t="s">
        <v>13</v>
      </c>
      <c r="D10" s="17">
        <f>세입!E27</f>
        <v>25613504</v>
      </c>
      <c r="E10" s="17">
        <f>세입!F27</f>
        <v>25613504</v>
      </c>
      <c r="F10" s="17">
        <f>E10-D10</f>
        <v>0</v>
      </c>
      <c r="G10" s="16" t="s">
        <v>32</v>
      </c>
      <c r="H10" s="16" t="s">
        <v>92</v>
      </c>
      <c r="I10" s="17">
        <f>세출!E74</f>
        <v>4671513023</v>
      </c>
      <c r="J10" s="17">
        <f>세출!F74</f>
        <v>4869095023</v>
      </c>
      <c r="K10" s="18">
        <f t="shared" si="1"/>
        <v>197582000</v>
      </c>
    </row>
    <row r="11" spans="1:11" ht="30" customHeight="1">
      <c r="A11" s="15">
        <v>6</v>
      </c>
      <c r="B11" s="16" t="s">
        <v>16</v>
      </c>
      <c r="C11" s="16" t="s">
        <v>16</v>
      </c>
      <c r="D11" s="17">
        <f>세입!E33</f>
        <v>7367201</v>
      </c>
      <c r="E11" s="17">
        <f>세입!F33</f>
        <v>7367201</v>
      </c>
      <c r="F11" s="17">
        <f>E11-D11</f>
        <v>0</v>
      </c>
      <c r="G11" s="16" t="s">
        <v>21</v>
      </c>
      <c r="H11" s="16" t="s">
        <v>21</v>
      </c>
      <c r="I11" s="17">
        <f>세출!E77</f>
        <v>5000000</v>
      </c>
      <c r="J11" s="17">
        <f>세출!F77</f>
        <v>5000000</v>
      </c>
      <c r="K11" s="18">
        <f t="shared" si="1"/>
        <v>0</v>
      </c>
    </row>
    <row r="12" spans="1:11" ht="30" customHeight="1">
      <c r="A12" s="15">
        <v>7</v>
      </c>
      <c r="B12" s="16"/>
      <c r="C12" s="16"/>
      <c r="D12" s="17"/>
      <c r="E12" s="17"/>
      <c r="F12" s="17"/>
      <c r="G12" s="16" t="s">
        <v>22</v>
      </c>
      <c r="H12" s="16" t="s">
        <v>22</v>
      </c>
      <c r="I12" s="17">
        <f>세출!E79</f>
        <v>1000000</v>
      </c>
      <c r="J12" s="17">
        <f>세출!F79</f>
        <v>1000000</v>
      </c>
      <c r="K12" s="18">
        <f t="shared" si="1"/>
        <v>0</v>
      </c>
    </row>
    <row r="13" spans="1:11" ht="30" customHeight="1">
      <c r="A13" s="15">
        <v>8</v>
      </c>
      <c r="B13" s="16"/>
      <c r="C13" s="16"/>
      <c r="D13" s="17"/>
      <c r="E13" s="17"/>
      <c r="F13" s="17"/>
      <c r="G13" s="16" t="s">
        <v>23</v>
      </c>
      <c r="H13" s="16" t="s">
        <v>23</v>
      </c>
      <c r="I13" s="17">
        <f>세출!E82</f>
        <v>27068082</v>
      </c>
      <c r="J13" s="17">
        <f>세출!F82</f>
        <v>24498082</v>
      </c>
      <c r="K13" s="18">
        <f t="shared" si="1"/>
        <v>-2570000</v>
      </c>
    </row>
    <row r="14" spans="1:11" ht="30" customHeight="1" thickBot="1">
      <c r="A14" s="238" t="s">
        <v>24</v>
      </c>
      <c r="B14" s="239"/>
      <c r="C14" s="239"/>
      <c r="D14" s="50">
        <f>SUM(D6:D13)</f>
        <v>4724418705</v>
      </c>
      <c r="E14" s="50">
        <f>SUM(E6:E13)</f>
        <v>4922720705</v>
      </c>
      <c r="F14" s="50">
        <f>SUM(F6:F13)</f>
        <v>198302000</v>
      </c>
      <c r="G14" s="239" t="s">
        <v>24</v>
      </c>
      <c r="H14" s="239"/>
      <c r="I14" s="50">
        <f>SUM(I6:I13)</f>
        <v>4724418705</v>
      </c>
      <c r="J14" s="50">
        <f>SUM(J6:J13)</f>
        <v>4922720705</v>
      </c>
      <c r="K14" s="51">
        <f>SUM(K6:K13)</f>
        <v>198302000</v>
      </c>
    </row>
    <row r="16" spans="1:11">
      <c r="I16" s="52"/>
      <c r="J16" s="52"/>
    </row>
    <row r="17" spans="9:10">
      <c r="I17" s="52"/>
      <c r="J17" s="52"/>
    </row>
    <row r="18" spans="9:10">
      <c r="J18" s="52"/>
    </row>
    <row r="19" spans="9:10">
      <c r="J19" s="52"/>
    </row>
  </sheetData>
  <mergeCells count="14">
    <mergeCell ref="A1:K1"/>
    <mergeCell ref="I4:J4"/>
    <mergeCell ref="A14:C14"/>
    <mergeCell ref="G14:H14"/>
    <mergeCell ref="A3:A5"/>
    <mergeCell ref="B3:F3"/>
    <mergeCell ref="G3:K3"/>
    <mergeCell ref="B4:B5"/>
    <mergeCell ref="C4:C5"/>
    <mergeCell ref="D4:E4"/>
    <mergeCell ref="G4:G5"/>
    <mergeCell ref="H4:H5"/>
    <mergeCell ref="K4:K5"/>
    <mergeCell ref="F4:F5"/>
  </mergeCells>
  <phoneticPr fontId="1" type="noConversion"/>
  <pageMargins left="0.51181102362204722" right="0.51181102362204722" top="0.74803149606299213" bottom="0.74803149606299213" header="0.31496062992125984" footer="0.11811023622047245"/>
  <pageSetup paperSize="9" scale="85" fitToHeight="0" orientation="landscape" r:id="rId1"/>
  <headerFooter>
    <oddFooter>&amp;R사회복지법인 공덕향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8"/>
  <sheetViews>
    <sheetView topLeftCell="A10" zoomScaleNormal="100" workbookViewId="0">
      <selection activeCell="F31" activeCellId="6" sqref="F10 F18 F20 F24 F26 F29 F31"/>
    </sheetView>
  </sheetViews>
  <sheetFormatPr defaultColWidth="9" defaultRowHeight="16.5"/>
  <cols>
    <col min="2" max="2" width="10" customWidth="1"/>
    <col min="3" max="3" width="17.125" customWidth="1"/>
    <col min="4" max="4" width="18.125" customWidth="1"/>
    <col min="5" max="6" width="13.625" customWidth="1"/>
    <col min="7" max="7" width="14.5" customWidth="1"/>
    <col min="8" max="8" width="32.125" customWidth="1"/>
    <col min="10" max="10" width="13.625" style="10" bestFit="1" customWidth="1"/>
    <col min="11" max="11" width="14.625" style="10" bestFit="1" customWidth="1"/>
  </cols>
  <sheetData>
    <row r="1" spans="1:15" ht="44.25" customHeight="1">
      <c r="A1" s="236" t="s">
        <v>260</v>
      </c>
      <c r="B1" s="236"/>
      <c r="C1" s="236"/>
      <c r="D1" s="236"/>
      <c r="E1" s="236"/>
      <c r="F1" s="236"/>
      <c r="G1" s="236"/>
      <c r="H1" s="236"/>
      <c r="I1" s="1"/>
      <c r="J1" s="2"/>
      <c r="K1" s="2"/>
      <c r="L1" s="1"/>
      <c r="M1" s="1"/>
      <c r="N1" s="1"/>
      <c r="O1" s="1"/>
    </row>
    <row r="2" spans="1:15" ht="24" customHeight="1" thickBot="1">
      <c r="A2" s="3" t="s">
        <v>35</v>
      </c>
      <c r="H2" s="14" t="s">
        <v>91</v>
      </c>
    </row>
    <row r="3" spans="1:15" ht="30" customHeight="1">
      <c r="A3" s="249" t="s">
        <v>37</v>
      </c>
      <c r="B3" s="250"/>
      <c r="C3" s="250"/>
      <c r="D3" s="251"/>
      <c r="E3" s="252" t="s">
        <v>258</v>
      </c>
      <c r="F3" s="252" t="s">
        <v>259</v>
      </c>
      <c r="G3" s="252" t="s">
        <v>97</v>
      </c>
      <c r="H3" s="254" t="s">
        <v>38</v>
      </c>
    </row>
    <row r="4" spans="1:15" ht="30" customHeight="1">
      <c r="A4" s="44" t="s">
        <v>3</v>
      </c>
      <c r="B4" s="45" t="s">
        <v>4</v>
      </c>
      <c r="C4" s="45" t="s">
        <v>5</v>
      </c>
      <c r="D4" s="45" t="s">
        <v>39</v>
      </c>
      <c r="E4" s="253"/>
      <c r="F4" s="253"/>
      <c r="G4" s="253"/>
      <c r="H4" s="255"/>
    </row>
    <row r="5" spans="1:15" ht="29.25" customHeight="1">
      <c r="A5" s="264" t="s">
        <v>62</v>
      </c>
      <c r="B5" s="245" t="s">
        <v>62</v>
      </c>
      <c r="C5" s="21" t="s">
        <v>63</v>
      </c>
      <c r="D5" s="25" t="s">
        <v>64</v>
      </c>
      <c r="E5" s="26">
        <v>1080000000</v>
      </c>
      <c r="F5" s="26">
        <v>1080000000</v>
      </c>
      <c r="G5" s="26">
        <f t="shared" ref="G5:G6" si="0">F5-E5</f>
        <v>0</v>
      </c>
      <c r="H5" s="43" t="s">
        <v>194</v>
      </c>
    </row>
    <row r="6" spans="1:15" ht="29.25" customHeight="1">
      <c r="A6" s="265"/>
      <c r="B6" s="246"/>
      <c r="C6" s="247" t="s">
        <v>80</v>
      </c>
      <c r="D6" s="248"/>
      <c r="E6" s="53">
        <v>1080000000</v>
      </c>
      <c r="F6" s="53">
        <f>SUM(F5)</f>
        <v>1080000000</v>
      </c>
      <c r="G6" s="53">
        <f t="shared" si="0"/>
        <v>0</v>
      </c>
      <c r="H6" s="54"/>
    </row>
    <row r="7" spans="1:15" ht="29.25" customHeight="1">
      <c r="A7" s="264" t="s">
        <v>65</v>
      </c>
      <c r="B7" s="245" t="s">
        <v>65</v>
      </c>
      <c r="C7" s="22" t="s">
        <v>66</v>
      </c>
      <c r="D7" s="27" t="s">
        <v>68</v>
      </c>
      <c r="E7" s="55">
        <v>2432274000</v>
      </c>
      <c r="F7" s="55">
        <f>2432274000+145000000</f>
        <v>2577274000</v>
      </c>
      <c r="G7" s="53">
        <f>F7-E7</f>
        <v>145000000</v>
      </c>
      <c r="H7" s="56" t="s">
        <v>263</v>
      </c>
    </row>
    <row r="8" spans="1:15" ht="29.25" customHeight="1">
      <c r="A8" s="266"/>
      <c r="B8" s="267"/>
      <c r="C8" s="104" t="s">
        <v>67</v>
      </c>
      <c r="D8" s="27" t="s">
        <v>69</v>
      </c>
      <c r="E8" s="55">
        <v>521202000</v>
      </c>
      <c r="F8" s="55">
        <f>521202000+6240000+31071000</f>
        <v>558513000</v>
      </c>
      <c r="G8" s="53">
        <f>F8-E8</f>
        <v>37311000</v>
      </c>
      <c r="H8" s="56" t="s">
        <v>264</v>
      </c>
    </row>
    <row r="9" spans="1:15" ht="29.25" customHeight="1">
      <c r="A9" s="266"/>
      <c r="B9" s="268"/>
      <c r="C9" s="114" t="s">
        <v>156</v>
      </c>
      <c r="D9" s="27" t="s">
        <v>157</v>
      </c>
      <c r="E9" s="55">
        <v>521202000</v>
      </c>
      <c r="F9" s="55">
        <f>521202000+31071000</f>
        <v>552273000</v>
      </c>
      <c r="G9" s="53">
        <f>F9-E9</f>
        <v>31071000</v>
      </c>
      <c r="H9" s="56" t="s">
        <v>265</v>
      </c>
    </row>
    <row r="10" spans="1:15" ht="29.25" customHeight="1">
      <c r="A10" s="266"/>
      <c r="B10" s="268"/>
      <c r="C10" s="148"/>
      <c r="D10" s="113" t="s">
        <v>173</v>
      </c>
      <c r="E10" s="53">
        <v>50000000</v>
      </c>
      <c r="F10" s="53">
        <v>50000000</v>
      </c>
      <c r="G10" s="53">
        <f>F10-E10</f>
        <v>0</v>
      </c>
      <c r="H10" s="90" t="s">
        <v>174</v>
      </c>
    </row>
    <row r="11" spans="1:15" ht="29.25" customHeight="1">
      <c r="A11" s="265"/>
      <c r="B11" s="246"/>
      <c r="C11" s="262" t="s">
        <v>80</v>
      </c>
      <c r="D11" s="263"/>
      <c r="E11" s="53">
        <f>SUM(E7:E10)</f>
        <v>3524678000</v>
      </c>
      <c r="F11" s="53">
        <f>SUM(F7:F10)</f>
        <v>3738060000</v>
      </c>
      <c r="G11" s="53">
        <f>SUM(G7:G10)</f>
        <v>213382000</v>
      </c>
      <c r="H11" s="90"/>
    </row>
    <row r="12" spans="1:15" ht="26.25" customHeight="1">
      <c r="A12" s="264" t="s">
        <v>10</v>
      </c>
      <c r="B12" s="269" t="s">
        <v>10</v>
      </c>
      <c r="C12" s="102" t="s">
        <v>25</v>
      </c>
      <c r="D12" s="103" t="s">
        <v>125</v>
      </c>
      <c r="E12" s="93">
        <v>4700000</v>
      </c>
      <c r="F12" s="93">
        <v>4700000</v>
      </c>
      <c r="G12" s="93">
        <f t="shared" ref="G12:G26" si="1">F12-E12</f>
        <v>0</v>
      </c>
      <c r="H12" s="94" t="s">
        <v>184</v>
      </c>
    </row>
    <row r="13" spans="1:15" ht="26.25" customHeight="1">
      <c r="A13" s="266"/>
      <c r="B13" s="268"/>
      <c r="C13" s="152"/>
      <c r="D13" s="92" t="s">
        <v>154</v>
      </c>
      <c r="E13" s="93">
        <v>6000000</v>
      </c>
      <c r="F13" s="93">
        <v>6000000</v>
      </c>
      <c r="G13" s="93">
        <f t="shared" si="1"/>
        <v>0</v>
      </c>
      <c r="H13" s="94" t="s">
        <v>195</v>
      </c>
    </row>
    <row r="14" spans="1:15" ht="26.25" customHeight="1">
      <c r="A14" s="266"/>
      <c r="B14" s="268"/>
      <c r="C14" s="152"/>
      <c r="D14" s="92" t="s">
        <v>196</v>
      </c>
      <c r="E14" s="93">
        <v>3980000</v>
      </c>
      <c r="F14" s="93">
        <v>3980000</v>
      </c>
      <c r="G14" s="93">
        <f t="shared" si="1"/>
        <v>0</v>
      </c>
      <c r="H14" s="151" t="s">
        <v>230</v>
      </c>
    </row>
    <row r="15" spans="1:15" ht="26.25" customHeight="1">
      <c r="A15" s="266"/>
      <c r="B15" s="268"/>
      <c r="C15" s="152"/>
      <c r="D15" s="92" t="s">
        <v>215</v>
      </c>
      <c r="E15" s="93">
        <v>20000000</v>
      </c>
      <c r="F15" s="93">
        <v>0</v>
      </c>
      <c r="G15" s="93">
        <f t="shared" si="1"/>
        <v>-20000000</v>
      </c>
      <c r="H15" s="94" t="s">
        <v>281</v>
      </c>
    </row>
    <row r="16" spans="1:15" ht="27" customHeight="1">
      <c r="A16" s="266"/>
      <c r="B16" s="268"/>
      <c r="C16" s="152"/>
      <c r="D16" s="92" t="s">
        <v>238</v>
      </c>
      <c r="E16" s="93">
        <v>12000000</v>
      </c>
      <c r="F16" s="93">
        <v>12000000</v>
      </c>
      <c r="G16" s="93">
        <f t="shared" si="1"/>
        <v>0</v>
      </c>
      <c r="H16" s="94" t="s">
        <v>308</v>
      </c>
    </row>
    <row r="17" spans="1:11" ht="27" customHeight="1">
      <c r="A17" s="266"/>
      <c r="B17" s="268"/>
      <c r="C17" s="152"/>
      <c r="D17" s="229" t="s">
        <v>304</v>
      </c>
      <c r="E17" s="93">
        <v>0</v>
      </c>
      <c r="F17" s="93">
        <v>6000000</v>
      </c>
      <c r="G17" s="93">
        <f t="shared" si="1"/>
        <v>6000000</v>
      </c>
      <c r="H17" s="94" t="s">
        <v>154</v>
      </c>
    </row>
    <row r="18" spans="1:11" ht="27" customHeight="1">
      <c r="A18" s="266"/>
      <c r="B18" s="268"/>
      <c r="C18" s="256" t="s">
        <v>80</v>
      </c>
      <c r="D18" s="256"/>
      <c r="E18" s="93">
        <f>SUM(E12:E17)</f>
        <v>46680000</v>
      </c>
      <c r="F18" s="93">
        <f>SUM(F12:F17)</f>
        <v>32680000</v>
      </c>
      <c r="G18" s="93">
        <f t="shared" si="1"/>
        <v>-14000000</v>
      </c>
      <c r="H18" s="94"/>
    </row>
    <row r="19" spans="1:11" ht="30" customHeight="1">
      <c r="A19" s="266"/>
      <c r="B19" s="267"/>
      <c r="C19" s="23" t="s">
        <v>11</v>
      </c>
      <c r="D19" s="24" t="s">
        <v>11</v>
      </c>
      <c r="E19" s="29">
        <v>39000000</v>
      </c>
      <c r="F19" s="29">
        <v>39000000</v>
      </c>
      <c r="G19" s="29">
        <f t="shared" si="1"/>
        <v>0</v>
      </c>
      <c r="H19" s="91" t="s">
        <v>40</v>
      </c>
    </row>
    <row r="20" spans="1:11" ht="30" customHeight="1">
      <c r="A20" s="265"/>
      <c r="B20" s="246"/>
      <c r="C20" s="247" t="s">
        <v>81</v>
      </c>
      <c r="D20" s="248"/>
      <c r="E20" s="29">
        <f>SUM(E19)</f>
        <v>39000000</v>
      </c>
      <c r="F20" s="29">
        <f>SUM(F19)</f>
        <v>39000000</v>
      </c>
      <c r="G20" s="29">
        <f>F20-E20</f>
        <v>0</v>
      </c>
      <c r="H20" s="91"/>
    </row>
    <row r="21" spans="1:11" ht="30" customHeight="1">
      <c r="A21" s="257" t="s">
        <v>80</v>
      </c>
      <c r="B21" s="258"/>
      <c r="C21" s="258"/>
      <c r="D21" s="248"/>
      <c r="E21" s="29">
        <f>SUM(E18,E20)</f>
        <v>85680000</v>
      </c>
      <c r="F21" s="29">
        <f>SUM(F18,F20)</f>
        <v>71680000</v>
      </c>
      <c r="G21" s="29">
        <f>F21-E21</f>
        <v>-14000000</v>
      </c>
      <c r="H21" s="91"/>
    </row>
    <row r="22" spans="1:11" ht="30" customHeight="1">
      <c r="A22" s="264" t="s">
        <v>177</v>
      </c>
      <c r="B22" s="245" t="s">
        <v>177</v>
      </c>
      <c r="C22" s="105" t="s">
        <v>178</v>
      </c>
      <c r="D22" s="112" t="s">
        <v>237</v>
      </c>
      <c r="E22" s="29">
        <v>1080000</v>
      </c>
      <c r="F22" s="29">
        <v>0</v>
      </c>
      <c r="G22" s="29">
        <f>F22-E22</f>
        <v>-1080000</v>
      </c>
      <c r="H22" s="91" t="s">
        <v>179</v>
      </c>
    </row>
    <row r="23" spans="1:11" ht="30" customHeight="1">
      <c r="A23" s="270"/>
      <c r="B23" s="246"/>
      <c r="C23" s="247" t="s">
        <v>180</v>
      </c>
      <c r="D23" s="248"/>
      <c r="E23" s="29">
        <v>1080000</v>
      </c>
      <c r="F23" s="29">
        <f>SUM(F22)</f>
        <v>0</v>
      </c>
      <c r="G23" s="29">
        <f>F23-E23</f>
        <v>-1080000</v>
      </c>
      <c r="H23" s="91"/>
    </row>
    <row r="24" spans="1:11" ht="49.5" customHeight="1">
      <c r="A24" s="40"/>
      <c r="B24" s="21"/>
      <c r="C24" s="245" t="s">
        <v>14</v>
      </c>
      <c r="D24" s="24" t="s">
        <v>98</v>
      </c>
      <c r="E24" s="29">
        <v>7985179</v>
      </c>
      <c r="F24" s="29">
        <v>7985179</v>
      </c>
      <c r="G24" s="29">
        <f t="shared" si="1"/>
        <v>0</v>
      </c>
      <c r="H24" s="91" t="s">
        <v>229</v>
      </c>
    </row>
    <row r="25" spans="1:11" ht="49.5" customHeight="1">
      <c r="A25" s="40" t="s">
        <v>13</v>
      </c>
      <c r="B25" s="21" t="s">
        <v>13</v>
      </c>
      <c r="C25" s="246"/>
      <c r="D25" s="57" t="s">
        <v>99</v>
      </c>
      <c r="E25" s="29">
        <v>4371990</v>
      </c>
      <c r="F25" s="29">
        <v>4371990</v>
      </c>
      <c r="G25" s="29">
        <f t="shared" si="1"/>
        <v>0</v>
      </c>
      <c r="H25" s="91" t="s">
        <v>209</v>
      </c>
    </row>
    <row r="26" spans="1:11" s="146" customFormat="1" ht="53.25" customHeight="1">
      <c r="A26" s="40"/>
      <c r="B26" s="21"/>
      <c r="C26" s="154" t="s">
        <v>15</v>
      </c>
      <c r="D26" s="24" t="s">
        <v>15</v>
      </c>
      <c r="E26" s="28">
        <v>13256335</v>
      </c>
      <c r="F26" s="28">
        <v>13256335</v>
      </c>
      <c r="G26" s="28">
        <f t="shared" si="1"/>
        <v>0</v>
      </c>
      <c r="H26" s="41" t="s">
        <v>228</v>
      </c>
      <c r="J26" s="147"/>
      <c r="K26" s="147"/>
    </row>
    <row r="27" spans="1:11" ht="30" customHeight="1">
      <c r="A27" s="42"/>
      <c r="B27" s="23"/>
      <c r="C27" s="247" t="s">
        <v>80</v>
      </c>
      <c r="D27" s="248"/>
      <c r="E27" s="29">
        <v>25613504</v>
      </c>
      <c r="F27" s="29">
        <f>SUM(F24:F26)</f>
        <v>25613504</v>
      </c>
      <c r="G27" s="29">
        <f t="shared" ref="G27:G34" si="2">F27-E27</f>
        <v>0</v>
      </c>
      <c r="H27" s="91"/>
    </row>
    <row r="28" spans="1:11" ht="30" customHeight="1">
      <c r="A28" s="40" t="s">
        <v>16</v>
      </c>
      <c r="B28" s="21" t="s">
        <v>16</v>
      </c>
      <c r="C28" s="112" t="s">
        <v>171</v>
      </c>
      <c r="D28" s="110" t="s">
        <v>172</v>
      </c>
      <c r="E28" s="29">
        <v>0</v>
      </c>
      <c r="F28" s="29">
        <v>0</v>
      </c>
      <c r="G28" s="29">
        <f t="shared" si="2"/>
        <v>0</v>
      </c>
      <c r="H28" s="91"/>
    </row>
    <row r="29" spans="1:11" ht="30" customHeight="1">
      <c r="A29" s="40"/>
      <c r="B29" s="21"/>
      <c r="C29" s="245" t="s">
        <v>17</v>
      </c>
      <c r="D29" s="24" t="s">
        <v>17</v>
      </c>
      <c r="E29" s="29">
        <v>20000</v>
      </c>
      <c r="F29" s="29">
        <v>20000</v>
      </c>
      <c r="G29" s="29">
        <f t="shared" si="2"/>
        <v>0</v>
      </c>
      <c r="H29" s="91" t="s">
        <v>186</v>
      </c>
    </row>
    <row r="30" spans="1:11" ht="30" customHeight="1">
      <c r="A30" s="40"/>
      <c r="B30" s="21"/>
      <c r="C30" s="246"/>
      <c r="D30" s="57" t="s">
        <v>100</v>
      </c>
      <c r="E30" s="29">
        <v>220000</v>
      </c>
      <c r="F30" s="29">
        <v>220000</v>
      </c>
      <c r="G30" s="29">
        <f t="shared" si="2"/>
        <v>0</v>
      </c>
      <c r="H30" s="91" t="s">
        <v>138</v>
      </c>
    </row>
    <row r="31" spans="1:11" ht="30" customHeight="1">
      <c r="A31" s="40"/>
      <c r="B31" s="21"/>
      <c r="C31" s="245" t="s">
        <v>110</v>
      </c>
      <c r="D31" s="57" t="s">
        <v>110</v>
      </c>
      <c r="E31" s="29">
        <v>1000000</v>
      </c>
      <c r="F31" s="29">
        <v>1000000</v>
      </c>
      <c r="G31" s="29">
        <f t="shared" si="2"/>
        <v>0</v>
      </c>
      <c r="H31" s="91" t="s">
        <v>185</v>
      </c>
    </row>
    <row r="32" spans="1:11" ht="33.75" customHeight="1">
      <c r="A32" s="40"/>
      <c r="B32" s="21"/>
      <c r="C32" s="246"/>
      <c r="D32" s="24" t="s">
        <v>111</v>
      </c>
      <c r="E32" s="29">
        <v>6127201</v>
      </c>
      <c r="F32" s="29">
        <f>3725294+2401907</f>
        <v>6127201</v>
      </c>
      <c r="G32" s="29">
        <f t="shared" si="2"/>
        <v>0</v>
      </c>
      <c r="H32" s="91" t="s">
        <v>269</v>
      </c>
    </row>
    <row r="33" spans="1:11" ht="32.65" customHeight="1">
      <c r="A33" s="42"/>
      <c r="B33" s="23"/>
      <c r="C33" s="258" t="s">
        <v>82</v>
      </c>
      <c r="D33" s="248"/>
      <c r="E33" s="28">
        <v>7367201</v>
      </c>
      <c r="F33" s="28">
        <f>SUM(F28:F32)</f>
        <v>7367201</v>
      </c>
      <c r="G33" s="28">
        <f t="shared" si="2"/>
        <v>0</v>
      </c>
      <c r="H33" s="41"/>
    </row>
    <row r="34" spans="1:11" s="9" customFormat="1" ht="30" customHeight="1" thickBot="1">
      <c r="A34" s="259" t="s">
        <v>57</v>
      </c>
      <c r="B34" s="260"/>
      <c r="C34" s="260"/>
      <c r="D34" s="261"/>
      <c r="E34" s="48">
        <f>SUM(E6,E11,E21,E23,E27,E33)</f>
        <v>4724418705</v>
      </c>
      <c r="F34" s="48">
        <f>SUM(F6,F11,F21,F23,F27,F33)</f>
        <v>4922720705</v>
      </c>
      <c r="G34" s="48">
        <f t="shared" si="2"/>
        <v>198302000</v>
      </c>
      <c r="H34" s="49" t="s">
        <v>19</v>
      </c>
      <c r="J34" s="11"/>
      <c r="K34" s="11"/>
    </row>
    <row r="38" spans="1:11">
      <c r="F38" s="12"/>
      <c r="G38" s="12"/>
    </row>
  </sheetData>
  <mergeCells count="26">
    <mergeCell ref="A34:D34"/>
    <mergeCell ref="C6:D6"/>
    <mergeCell ref="C11:D11"/>
    <mergeCell ref="C20:D20"/>
    <mergeCell ref="C33:D33"/>
    <mergeCell ref="C27:D27"/>
    <mergeCell ref="C24:C25"/>
    <mergeCell ref="C29:C30"/>
    <mergeCell ref="C31:C32"/>
    <mergeCell ref="A5:A6"/>
    <mergeCell ref="B5:B6"/>
    <mergeCell ref="A7:A11"/>
    <mergeCell ref="B7:B11"/>
    <mergeCell ref="A12:A20"/>
    <mergeCell ref="B12:B20"/>
    <mergeCell ref="A22:A23"/>
    <mergeCell ref="B22:B23"/>
    <mergeCell ref="C23:D23"/>
    <mergeCell ref="A1:H1"/>
    <mergeCell ref="A3:D3"/>
    <mergeCell ref="E3:E4"/>
    <mergeCell ref="F3:F4"/>
    <mergeCell ref="G3:G4"/>
    <mergeCell ref="H3:H4"/>
    <mergeCell ref="C18:D18"/>
    <mergeCell ref="A21:D21"/>
  </mergeCells>
  <phoneticPr fontId="1" type="noConversion"/>
  <printOptions horizontalCentered="1"/>
  <pageMargins left="0.27559055118110237" right="0.23622047244094491" top="0.74803149606299213" bottom="0.74803149606299213" header="0.31496062992125984" footer="0.11811023622047245"/>
  <pageSetup paperSize="9" fitToHeight="0" orientation="landscape" r:id="rId1"/>
  <headerFooter differentFirst="1">
    <oddFooter>&amp;C&amp;N&amp;R사회복지법인 공덕향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3"/>
  <sheetViews>
    <sheetView topLeftCell="A40" zoomScaleNormal="100" zoomScaleSheetLayoutView="100" workbookViewId="0">
      <selection activeCell="H46" sqref="H46"/>
    </sheetView>
  </sheetViews>
  <sheetFormatPr defaultColWidth="9" defaultRowHeight="16.5"/>
  <cols>
    <col min="1" max="1" width="10.25" customWidth="1"/>
    <col min="2" max="2" width="10.5" customWidth="1"/>
    <col min="3" max="3" width="15.75" customWidth="1"/>
    <col min="4" max="4" width="16.625" customWidth="1"/>
    <col min="5" max="5" width="14.125" customWidth="1"/>
    <col min="6" max="6" width="15.25" customWidth="1"/>
    <col min="7" max="7" width="14.375" customWidth="1"/>
    <col min="8" max="8" width="40.75" customWidth="1"/>
  </cols>
  <sheetData>
    <row r="1" spans="1:9" ht="41.25" customHeight="1">
      <c r="A1" s="236" t="s">
        <v>261</v>
      </c>
      <c r="B1" s="236"/>
      <c r="C1" s="236"/>
      <c r="D1" s="236"/>
      <c r="E1" s="236"/>
      <c r="F1" s="236"/>
      <c r="G1" s="236"/>
      <c r="H1" s="236"/>
      <c r="I1" s="1"/>
    </row>
    <row r="2" spans="1:9" ht="16.899999999999999" customHeight="1" thickBot="1">
      <c r="A2" s="3" t="s">
        <v>36</v>
      </c>
      <c r="H2" s="14" t="s">
        <v>91</v>
      </c>
    </row>
    <row r="3" spans="1:9" ht="16.899999999999999" customHeight="1">
      <c r="A3" s="249" t="s">
        <v>37</v>
      </c>
      <c r="B3" s="250"/>
      <c r="C3" s="250"/>
      <c r="D3" s="251"/>
      <c r="E3" s="252" t="s">
        <v>258</v>
      </c>
      <c r="F3" s="252" t="s">
        <v>259</v>
      </c>
      <c r="G3" s="252" t="s">
        <v>112</v>
      </c>
      <c r="H3" s="254" t="s">
        <v>38</v>
      </c>
    </row>
    <row r="4" spans="1:9" ht="17.850000000000001" customHeight="1">
      <c r="A4" s="44" t="s">
        <v>3</v>
      </c>
      <c r="B4" s="45" t="s">
        <v>4</v>
      </c>
      <c r="C4" s="45" t="s">
        <v>5</v>
      </c>
      <c r="D4" s="45" t="s">
        <v>39</v>
      </c>
      <c r="E4" s="253"/>
      <c r="F4" s="253"/>
      <c r="G4" s="253"/>
      <c r="H4" s="255"/>
    </row>
    <row r="5" spans="1:9" s="13" customFormat="1" ht="22.5" customHeight="1">
      <c r="A5" s="290" t="s">
        <v>79</v>
      </c>
      <c r="B5" s="295" t="s">
        <v>75</v>
      </c>
      <c r="C5" s="34" t="s">
        <v>95</v>
      </c>
      <c r="D5" s="34" t="s">
        <v>75</v>
      </c>
      <c r="E5" s="120">
        <v>6000000</v>
      </c>
      <c r="F5" s="120">
        <v>6000000</v>
      </c>
      <c r="G5" s="30">
        <f>F5-E5</f>
        <v>0</v>
      </c>
      <c r="H5" s="35" t="s">
        <v>175</v>
      </c>
    </row>
    <row r="6" spans="1:9" ht="22.5" customHeight="1">
      <c r="A6" s="291"/>
      <c r="B6" s="296"/>
      <c r="C6" s="31" t="s">
        <v>59</v>
      </c>
      <c r="D6" s="31" t="s">
        <v>59</v>
      </c>
      <c r="E6" s="29">
        <v>400000</v>
      </c>
      <c r="F6" s="29">
        <v>400000</v>
      </c>
      <c r="G6" s="30">
        <f>F6-E6</f>
        <v>0</v>
      </c>
      <c r="H6" s="36" t="s">
        <v>176</v>
      </c>
    </row>
    <row r="7" spans="1:9" ht="22.5" customHeight="1">
      <c r="A7" s="291"/>
      <c r="B7" s="296"/>
      <c r="C7" s="32" t="s">
        <v>27</v>
      </c>
      <c r="D7" s="33" t="s">
        <v>41</v>
      </c>
      <c r="E7" s="30">
        <v>0</v>
      </c>
      <c r="F7" s="30">
        <v>0</v>
      </c>
      <c r="G7" s="30">
        <f>F7-E7</f>
        <v>0</v>
      </c>
      <c r="H7" s="38"/>
    </row>
    <row r="8" spans="1:9" ht="22.5" customHeight="1">
      <c r="A8" s="291"/>
      <c r="B8" s="296"/>
      <c r="C8" s="32" t="s">
        <v>28</v>
      </c>
      <c r="D8" s="33" t="s">
        <v>28</v>
      </c>
      <c r="E8" s="30">
        <v>2000000</v>
      </c>
      <c r="F8" s="30">
        <v>500000</v>
      </c>
      <c r="G8" s="30">
        <f t="shared" ref="G8:G83" si="0">F8-E8</f>
        <v>-1500000</v>
      </c>
      <c r="H8" s="38" t="s">
        <v>74</v>
      </c>
    </row>
    <row r="9" spans="1:9" ht="22.5" customHeight="1">
      <c r="A9" s="291"/>
      <c r="B9" s="297"/>
      <c r="C9" s="307" t="s">
        <v>83</v>
      </c>
      <c r="D9" s="308"/>
      <c r="E9" s="30">
        <v>8400000</v>
      </c>
      <c r="F9" s="30">
        <f>SUM(F5:F8)</f>
        <v>6900000</v>
      </c>
      <c r="G9" s="30">
        <f>F9-E9</f>
        <v>-1500000</v>
      </c>
      <c r="H9" s="37"/>
    </row>
    <row r="10" spans="1:9" ht="22.5" customHeight="1">
      <c r="A10" s="291"/>
      <c r="B10" s="271" t="s">
        <v>76</v>
      </c>
      <c r="C10" s="5" t="s">
        <v>29</v>
      </c>
      <c r="D10" s="7" t="s">
        <v>29</v>
      </c>
      <c r="E10" s="30">
        <v>500000</v>
      </c>
      <c r="F10" s="30">
        <v>500000</v>
      </c>
      <c r="G10" s="30">
        <f t="shared" si="0"/>
        <v>0</v>
      </c>
      <c r="H10" s="37" t="s">
        <v>19</v>
      </c>
    </row>
    <row r="11" spans="1:9" ht="22.5" customHeight="1">
      <c r="A11" s="291"/>
      <c r="B11" s="273"/>
      <c r="C11" s="271" t="s">
        <v>9</v>
      </c>
      <c r="D11" s="7" t="s">
        <v>42</v>
      </c>
      <c r="E11" s="30">
        <v>0</v>
      </c>
      <c r="F11" s="30">
        <v>0</v>
      </c>
      <c r="G11" s="30">
        <f t="shared" si="0"/>
        <v>0</v>
      </c>
      <c r="H11" s="37"/>
    </row>
    <row r="12" spans="1:9" ht="22.5" customHeight="1">
      <c r="A12" s="291"/>
      <c r="B12" s="273"/>
      <c r="C12" s="272"/>
      <c r="D12" s="7" t="s">
        <v>43</v>
      </c>
      <c r="E12" s="30">
        <v>320000</v>
      </c>
      <c r="F12" s="30">
        <v>320000</v>
      </c>
      <c r="G12" s="30">
        <f t="shared" si="0"/>
        <v>0</v>
      </c>
      <c r="H12" s="38" t="s">
        <v>44</v>
      </c>
    </row>
    <row r="13" spans="1:9" ht="22.5" customHeight="1">
      <c r="A13" s="291"/>
      <c r="B13" s="272"/>
      <c r="C13" s="307" t="s">
        <v>83</v>
      </c>
      <c r="D13" s="308"/>
      <c r="E13" s="30">
        <v>820000</v>
      </c>
      <c r="F13" s="30">
        <f>SUM(F10:F12)</f>
        <v>820000</v>
      </c>
      <c r="G13" s="30">
        <f>F13-E13</f>
        <v>0</v>
      </c>
      <c r="H13" s="37"/>
    </row>
    <row r="14" spans="1:9" ht="22.5" customHeight="1">
      <c r="A14" s="291"/>
      <c r="B14" s="271" t="s">
        <v>77</v>
      </c>
      <c r="C14" s="271" t="s">
        <v>78</v>
      </c>
      <c r="D14" s="7" t="s">
        <v>45</v>
      </c>
      <c r="E14" s="30">
        <v>100000</v>
      </c>
      <c r="F14" s="30">
        <v>0</v>
      </c>
      <c r="G14" s="30">
        <f t="shared" si="0"/>
        <v>-100000</v>
      </c>
      <c r="H14" s="38" t="s">
        <v>187</v>
      </c>
    </row>
    <row r="15" spans="1:9" ht="22.5" customHeight="1">
      <c r="A15" s="291"/>
      <c r="B15" s="273"/>
      <c r="C15" s="273"/>
      <c r="D15" s="7" t="s">
        <v>46</v>
      </c>
      <c r="E15" s="30">
        <v>897600</v>
      </c>
      <c r="F15" s="30">
        <v>897600</v>
      </c>
      <c r="G15" s="30">
        <f t="shared" si="0"/>
        <v>0</v>
      </c>
      <c r="H15" s="37" t="s">
        <v>58</v>
      </c>
    </row>
    <row r="16" spans="1:9" ht="22.5" customHeight="1">
      <c r="A16" s="291"/>
      <c r="B16" s="273"/>
      <c r="C16" s="273"/>
      <c r="D16" s="7" t="s">
        <v>47</v>
      </c>
      <c r="E16" s="30">
        <v>100000</v>
      </c>
      <c r="F16" s="30">
        <v>10000</v>
      </c>
      <c r="G16" s="30">
        <f t="shared" si="0"/>
        <v>-90000</v>
      </c>
      <c r="H16" s="38" t="s">
        <v>188</v>
      </c>
    </row>
    <row r="17" spans="1:8" ht="22.5" customHeight="1">
      <c r="A17" s="291"/>
      <c r="B17" s="273"/>
      <c r="C17" s="273"/>
      <c r="D17" s="7" t="s">
        <v>48</v>
      </c>
      <c r="E17" s="30">
        <v>800000</v>
      </c>
      <c r="F17" s="30">
        <v>820000</v>
      </c>
      <c r="G17" s="30">
        <f t="shared" si="0"/>
        <v>20000</v>
      </c>
      <c r="H17" s="38" t="s">
        <v>49</v>
      </c>
    </row>
    <row r="18" spans="1:8" ht="22.5" customHeight="1">
      <c r="A18" s="291"/>
      <c r="B18" s="273"/>
      <c r="C18" s="273"/>
      <c r="D18" s="7" t="s">
        <v>50</v>
      </c>
      <c r="E18" s="30">
        <v>500000</v>
      </c>
      <c r="F18" s="30">
        <v>0</v>
      </c>
      <c r="G18" s="30">
        <f t="shared" si="0"/>
        <v>-500000</v>
      </c>
      <c r="H18" s="38" t="s">
        <v>96</v>
      </c>
    </row>
    <row r="19" spans="1:8" ht="22.5" customHeight="1">
      <c r="A19" s="291"/>
      <c r="B19" s="273"/>
      <c r="C19" s="106"/>
      <c r="D19" s="7" t="s">
        <v>166</v>
      </c>
      <c r="E19" s="30">
        <v>100000</v>
      </c>
      <c r="F19" s="30">
        <v>10000</v>
      </c>
      <c r="G19" s="30">
        <f t="shared" si="0"/>
        <v>-90000</v>
      </c>
      <c r="H19" s="38" t="s">
        <v>183</v>
      </c>
    </row>
    <row r="20" spans="1:8" ht="22.5" customHeight="1">
      <c r="A20" s="291"/>
      <c r="B20" s="273"/>
      <c r="C20" s="5" t="s">
        <v>18</v>
      </c>
      <c r="D20" s="7" t="s">
        <v>18</v>
      </c>
      <c r="E20" s="30">
        <v>120000</v>
      </c>
      <c r="F20" s="30">
        <v>120000</v>
      </c>
      <c r="G20" s="30">
        <f t="shared" si="0"/>
        <v>0</v>
      </c>
      <c r="H20" s="38" t="s">
        <v>189</v>
      </c>
    </row>
    <row r="21" spans="1:8" ht="22.5" customHeight="1">
      <c r="A21" s="291"/>
      <c r="B21" s="273"/>
      <c r="C21" s="5" t="s">
        <v>20</v>
      </c>
      <c r="D21" s="7" t="s">
        <v>20</v>
      </c>
      <c r="E21" s="30">
        <v>5000000</v>
      </c>
      <c r="F21" s="30">
        <v>13000000</v>
      </c>
      <c r="G21" s="30">
        <f t="shared" si="0"/>
        <v>8000000</v>
      </c>
      <c r="H21" s="38" t="s">
        <v>126</v>
      </c>
    </row>
    <row r="22" spans="1:8" ht="22.5" customHeight="1">
      <c r="A22" s="291"/>
      <c r="B22" s="273"/>
      <c r="C22" s="5" t="s">
        <v>60</v>
      </c>
      <c r="D22" s="7" t="s">
        <v>61</v>
      </c>
      <c r="E22" s="30">
        <v>1000000</v>
      </c>
      <c r="F22" s="30">
        <v>550000</v>
      </c>
      <c r="G22" s="30">
        <f t="shared" si="0"/>
        <v>-450000</v>
      </c>
      <c r="H22" s="38" t="s">
        <v>140</v>
      </c>
    </row>
    <row r="23" spans="1:8" ht="22.5" customHeight="1">
      <c r="A23" s="292"/>
      <c r="B23" s="272"/>
      <c r="C23" s="309" t="s">
        <v>80</v>
      </c>
      <c r="D23" s="308"/>
      <c r="E23" s="30">
        <v>8617600</v>
      </c>
      <c r="F23" s="30">
        <f>SUM(F14:F22)</f>
        <v>15407600</v>
      </c>
      <c r="G23" s="30">
        <f>F23-E23</f>
        <v>6790000</v>
      </c>
      <c r="H23" s="37"/>
    </row>
    <row r="24" spans="1:8" ht="22.5" customHeight="1">
      <c r="A24" s="282" t="s">
        <v>84</v>
      </c>
      <c r="B24" s="283"/>
      <c r="C24" s="283"/>
      <c r="D24" s="284"/>
      <c r="E24" s="30">
        <v>17837600</v>
      </c>
      <c r="F24" s="30">
        <f>SUM(F9,F13,F23)</f>
        <v>23127600</v>
      </c>
      <c r="G24" s="30">
        <f>F24-E24</f>
        <v>5290000</v>
      </c>
      <c r="H24" s="37"/>
    </row>
    <row r="25" spans="1:8" ht="22.5" customHeight="1">
      <c r="A25" s="293" t="s">
        <v>30</v>
      </c>
      <c r="B25" s="271" t="s">
        <v>31</v>
      </c>
      <c r="C25" s="5" t="s">
        <v>31</v>
      </c>
      <c r="D25" s="7" t="s">
        <v>31</v>
      </c>
      <c r="E25" s="30">
        <v>0</v>
      </c>
      <c r="F25" s="30">
        <v>0</v>
      </c>
      <c r="G25" s="30">
        <f t="shared" si="0"/>
        <v>0</v>
      </c>
      <c r="H25" s="39"/>
    </row>
    <row r="26" spans="1:8" ht="22.5" customHeight="1">
      <c r="A26" s="294"/>
      <c r="B26" s="273"/>
      <c r="C26" s="5" t="s">
        <v>141</v>
      </c>
      <c r="D26" s="7" t="s">
        <v>51</v>
      </c>
      <c r="E26" s="30">
        <v>0</v>
      </c>
      <c r="F26" s="30">
        <v>0</v>
      </c>
      <c r="G26" s="30">
        <f t="shared" si="0"/>
        <v>0</v>
      </c>
      <c r="H26" s="39"/>
    </row>
    <row r="27" spans="1:8" ht="22.5" customHeight="1">
      <c r="A27" s="98"/>
      <c r="B27" s="99"/>
      <c r="C27" s="97" t="s">
        <v>142</v>
      </c>
      <c r="D27" s="95" t="s">
        <v>143</v>
      </c>
      <c r="E27" s="30">
        <v>2000000</v>
      </c>
      <c r="F27" s="30">
        <v>0</v>
      </c>
      <c r="G27" s="30">
        <f t="shared" si="0"/>
        <v>-2000000</v>
      </c>
      <c r="H27" s="39" t="s">
        <v>144</v>
      </c>
    </row>
    <row r="28" spans="1:8" ht="22.5" customHeight="1">
      <c r="A28" s="282" t="s">
        <v>85</v>
      </c>
      <c r="B28" s="283"/>
      <c r="C28" s="283"/>
      <c r="D28" s="284"/>
      <c r="E28" s="30">
        <v>2000000</v>
      </c>
      <c r="F28" s="30">
        <f>SUM(F25:F27)</f>
        <v>0</v>
      </c>
      <c r="G28" s="30">
        <f>F28-E28</f>
        <v>-2000000</v>
      </c>
      <c r="H28" s="37"/>
    </row>
    <row r="29" spans="1:8" ht="58.5" customHeight="1">
      <c r="A29" s="115" t="s">
        <v>92</v>
      </c>
      <c r="B29" s="117" t="s">
        <v>92</v>
      </c>
      <c r="C29" s="150" t="s">
        <v>33</v>
      </c>
      <c r="D29" s="95" t="s">
        <v>190</v>
      </c>
      <c r="E29" s="30">
        <v>7421900</v>
      </c>
      <c r="F29" s="30">
        <v>7421900</v>
      </c>
      <c r="G29" s="30">
        <f t="shared" si="0"/>
        <v>0</v>
      </c>
      <c r="H29" s="38" t="s">
        <v>231</v>
      </c>
    </row>
    <row r="30" spans="1:8" ht="51.75" customHeight="1">
      <c r="A30" s="115"/>
      <c r="B30" s="117"/>
      <c r="C30" s="107"/>
      <c r="D30" s="95" t="s">
        <v>208</v>
      </c>
      <c r="E30" s="30">
        <v>2744270</v>
      </c>
      <c r="F30" s="30">
        <v>2744270</v>
      </c>
      <c r="G30" s="30">
        <f t="shared" si="0"/>
        <v>0</v>
      </c>
      <c r="H30" s="38" t="s">
        <v>233</v>
      </c>
    </row>
    <row r="31" spans="1:8" ht="51.75" customHeight="1">
      <c r="A31" s="115"/>
      <c r="B31" s="117"/>
      <c r="C31" s="107"/>
      <c r="D31" s="95" t="s">
        <v>232</v>
      </c>
      <c r="E31" s="30">
        <v>3980000</v>
      </c>
      <c r="F31" s="30">
        <v>3980000</v>
      </c>
      <c r="G31" s="30">
        <f t="shared" si="0"/>
        <v>0</v>
      </c>
      <c r="H31" s="38" t="s">
        <v>234</v>
      </c>
    </row>
    <row r="32" spans="1:8" ht="51.75" customHeight="1">
      <c r="A32" s="115"/>
      <c r="B32" s="117"/>
      <c r="C32" s="107"/>
      <c r="D32" s="95" t="s">
        <v>239</v>
      </c>
      <c r="E32" s="30">
        <v>12000000</v>
      </c>
      <c r="F32" s="30">
        <v>8000000</v>
      </c>
      <c r="G32" s="30">
        <f t="shared" ref="G32" si="1">F32-E32</f>
        <v>-4000000</v>
      </c>
      <c r="H32" s="38" t="s">
        <v>309</v>
      </c>
    </row>
    <row r="33" spans="1:8" ht="22.5" customHeight="1">
      <c r="A33" s="115"/>
      <c r="B33" s="117"/>
      <c r="C33" s="107"/>
      <c r="D33" s="95" t="s">
        <v>215</v>
      </c>
      <c r="E33" s="30">
        <v>20000000</v>
      </c>
      <c r="F33" s="30">
        <v>0</v>
      </c>
      <c r="G33" s="30">
        <f t="shared" si="0"/>
        <v>-20000000</v>
      </c>
      <c r="H33" s="38" t="s">
        <v>282</v>
      </c>
    </row>
    <row r="34" spans="1:8" ht="22.5" customHeight="1">
      <c r="A34" s="115"/>
      <c r="B34" s="117"/>
      <c r="C34" s="107"/>
      <c r="D34" s="95" t="s">
        <v>304</v>
      </c>
      <c r="E34" s="30">
        <v>0</v>
      </c>
      <c r="F34" s="30">
        <v>6000000</v>
      </c>
      <c r="G34" s="30">
        <f t="shared" si="0"/>
        <v>6000000</v>
      </c>
      <c r="H34" s="38" t="s">
        <v>305</v>
      </c>
    </row>
    <row r="35" spans="1:8" ht="22.5" customHeight="1">
      <c r="A35" s="115"/>
      <c r="B35" s="117"/>
      <c r="C35" s="305" t="s">
        <v>169</v>
      </c>
      <c r="D35" s="306"/>
      <c r="E35" s="30">
        <f>SUM(E29:E34)</f>
        <v>46146170</v>
      </c>
      <c r="F35" s="30">
        <f>SUM(F29:F34)</f>
        <v>28146170</v>
      </c>
      <c r="G35" s="30">
        <f t="shared" si="0"/>
        <v>-18000000</v>
      </c>
      <c r="H35" s="38"/>
    </row>
    <row r="36" spans="1:8" ht="87" customHeight="1">
      <c r="A36" s="115"/>
      <c r="B36" s="117"/>
      <c r="C36" s="273" t="s">
        <v>101</v>
      </c>
      <c r="D36" s="7" t="s">
        <v>102</v>
      </c>
      <c r="E36" s="30">
        <v>3670044000</v>
      </c>
      <c r="F36" s="30">
        <f>3670044000+6240000+161522000-3600000</f>
        <v>3834206000</v>
      </c>
      <c r="G36" s="30">
        <f>F36-E36</f>
        <v>164162000</v>
      </c>
      <c r="H36" s="38" t="s">
        <v>278</v>
      </c>
    </row>
    <row r="37" spans="1:8" ht="21.75" customHeight="1">
      <c r="A37" s="115"/>
      <c r="B37" s="117"/>
      <c r="C37" s="273"/>
      <c r="D37" s="7" t="s">
        <v>104</v>
      </c>
      <c r="E37" s="30">
        <v>273600000</v>
      </c>
      <c r="F37" s="30">
        <v>316800000</v>
      </c>
      <c r="G37" s="30">
        <f t="shared" ref="G37:G72" si="2">F37-E37</f>
        <v>43200000</v>
      </c>
      <c r="H37" s="38" t="s">
        <v>279</v>
      </c>
    </row>
    <row r="38" spans="1:8" ht="21.75" customHeight="1">
      <c r="A38" s="115"/>
      <c r="B38" s="117"/>
      <c r="C38" s="273"/>
      <c r="D38" s="7" t="s">
        <v>103</v>
      </c>
      <c r="E38" s="30">
        <v>2496000</v>
      </c>
      <c r="F38" s="30">
        <v>2496000</v>
      </c>
      <c r="G38" s="30">
        <f t="shared" si="2"/>
        <v>0</v>
      </c>
      <c r="H38" s="59" t="s">
        <v>240</v>
      </c>
    </row>
    <row r="39" spans="1:8" ht="21.75" customHeight="1">
      <c r="A39" s="115"/>
      <c r="B39" s="117"/>
      <c r="C39" s="273"/>
      <c r="D39" s="7" t="s">
        <v>113</v>
      </c>
      <c r="E39" s="30">
        <v>273600000</v>
      </c>
      <c r="F39" s="30">
        <v>273600000</v>
      </c>
      <c r="G39" s="58">
        <f t="shared" si="2"/>
        <v>0</v>
      </c>
      <c r="H39" s="60" t="s">
        <v>274</v>
      </c>
    </row>
    <row r="40" spans="1:8" ht="36" customHeight="1">
      <c r="A40" s="115"/>
      <c r="B40" s="117"/>
      <c r="C40" s="273"/>
      <c r="D40" s="7" t="s">
        <v>115</v>
      </c>
      <c r="E40" s="30">
        <v>6000000</v>
      </c>
      <c r="F40" s="30">
        <v>6000000</v>
      </c>
      <c r="G40" s="30">
        <f t="shared" si="2"/>
        <v>0</v>
      </c>
      <c r="H40" s="61" t="s">
        <v>197</v>
      </c>
    </row>
    <row r="41" spans="1:8" ht="49.5" customHeight="1">
      <c r="A41" s="115"/>
      <c r="B41" s="117"/>
      <c r="C41" s="273"/>
      <c r="D41" s="7" t="s">
        <v>114</v>
      </c>
      <c r="E41" s="30">
        <v>31260000</v>
      </c>
      <c r="F41" s="30">
        <v>31260000</v>
      </c>
      <c r="G41" s="58">
        <f t="shared" si="2"/>
        <v>0</v>
      </c>
      <c r="H41" s="61" t="s">
        <v>198</v>
      </c>
    </row>
    <row r="42" spans="1:8" ht="61.5" customHeight="1">
      <c r="A42" s="115"/>
      <c r="B42" s="117"/>
      <c r="C42" s="273"/>
      <c r="D42" s="7" t="s">
        <v>116</v>
      </c>
      <c r="E42" s="30">
        <v>50200000</v>
      </c>
      <c r="F42" s="30">
        <v>50200000</v>
      </c>
      <c r="G42" s="58">
        <f t="shared" si="2"/>
        <v>0</v>
      </c>
      <c r="H42" s="62" t="s">
        <v>199</v>
      </c>
    </row>
    <row r="43" spans="1:8" ht="63" customHeight="1">
      <c r="A43" s="115"/>
      <c r="B43" s="117"/>
      <c r="C43" s="273"/>
      <c r="D43" s="7" t="s">
        <v>117</v>
      </c>
      <c r="E43" s="30">
        <v>154908000</v>
      </c>
      <c r="F43" s="30">
        <v>154908000</v>
      </c>
      <c r="G43" s="58">
        <f t="shared" si="2"/>
        <v>0</v>
      </c>
      <c r="H43" s="62" t="s">
        <v>200</v>
      </c>
    </row>
    <row r="44" spans="1:8" ht="21.75" customHeight="1">
      <c r="A44" s="115"/>
      <c r="B44" s="117"/>
      <c r="C44" s="273"/>
      <c r="D44" s="7" t="s">
        <v>118</v>
      </c>
      <c r="E44" s="30">
        <v>18312000</v>
      </c>
      <c r="F44" s="30">
        <v>18312000</v>
      </c>
      <c r="G44" s="58">
        <f t="shared" si="2"/>
        <v>0</v>
      </c>
      <c r="H44" s="63" t="s">
        <v>201</v>
      </c>
    </row>
    <row r="45" spans="1:8" ht="21.75" customHeight="1">
      <c r="A45" s="115"/>
      <c r="B45" s="117"/>
      <c r="C45" s="273"/>
      <c r="D45" s="7" t="s">
        <v>119</v>
      </c>
      <c r="E45" s="30">
        <v>15260000</v>
      </c>
      <c r="F45" s="30">
        <v>15260000</v>
      </c>
      <c r="G45" s="58">
        <f t="shared" si="2"/>
        <v>0</v>
      </c>
      <c r="H45" s="63" t="s">
        <v>202</v>
      </c>
    </row>
    <row r="46" spans="1:8" ht="29.25" customHeight="1">
      <c r="A46" s="115"/>
      <c r="B46" s="117"/>
      <c r="C46" s="273"/>
      <c r="D46" s="311" t="s">
        <v>120</v>
      </c>
      <c r="E46" s="312">
        <v>2400000</v>
      </c>
      <c r="F46" s="312">
        <f>2400000+1600000</f>
        <v>4000000</v>
      </c>
      <c r="G46" s="313">
        <f t="shared" si="2"/>
        <v>1600000</v>
      </c>
      <c r="H46" s="314" t="s">
        <v>313</v>
      </c>
    </row>
    <row r="47" spans="1:8" ht="21.75" customHeight="1">
      <c r="A47" s="115"/>
      <c r="B47" s="117"/>
      <c r="C47" s="273"/>
      <c r="D47" s="311" t="s">
        <v>155</v>
      </c>
      <c r="E47" s="312">
        <v>9000000</v>
      </c>
      <c r="F47" s="312">
        <v>9000000</v>
      </c>
      <c r="G47" s="313">
        <f t="shared" si="2"/>
        <v>0</v>
      </c>
      <c r="H47" s="315" t="s">
        <v>203</v>
      </c>
    </row>
    <row r="48" spans="1:8" ht="21.75" customHeight="1">
      <c r="A48" s="115"/>
      <c r="B48" s="117"/>
      <c r="C48" s="273"/>
      <c r="D48" s="311" t="s">
        <v>139</v>
      </c>
      <c r="E48" s="312">
        <v>2400000</v>
      </c>
      <c r="F48" s="312">
        <v>1340000</v>
      </c>
      <c r="G48" s="313">
        <f t="shared" si="2"/>
        <v>-1060000</v>
      </c>
      <c r="H48" s="315" t="s">
        <v>314</v>
      </c>
    </row>
    <row r="49" spans="1:8" ht="21.75" customHeight="1">
      <c r="A49" s="115"/>
      <c r="B49" s="117"/>
      <c r="C49" s="273"/>
      <c r="D49" s="7" t="s">
        <v>121</v>
      </c>
      <c r="E49" s="30">
        <v>15504000</v>
      </c>
      <c r="F49" s="30">
        <v>15504000</v>
      </c>
      <c r="G49" s="58">
        <f t="shared" si="2"/>
        <v>0</v>
      </c>
      <c r="H49" s="62" t="s">
        <v>204</v>
      </c>
    </row>
    <row r="50" spans="1:8" ht="21.75" customHeight="1">
      <c r="A50" s="115"/>
      <c r="B50" s="117"/>
      <c r="C50" s="273"/>
      <c r="D50" s="7" t="s">
        <v>105</v>
      </c>
      <c r="E50" s="30">
        <v>3600000</v>
      </c>
      <c r="F50" s="30">
        <v>3600000</v>
      </c>
      <c r="G50" s="30">
        <f t="shared" si="2"/>
        <v>0</v>
      </c>
      <c r="H50" s="63" t="s">
        <v>205</v>
      </c>
    </row>
    <row r="51" spans="1:8" ht="21.75" customHeight="1">
      <c r="A51" s="115"/>
      <c r="B51" s="117"/>
      <c r="C51" s="273"/>
      <c r="D51" s="7" t="s">
        <v>122</v>
      </c>
      <c r="E51" s="30">
        <v>3254000</v>
      </c>
      <c r="F51" s="30">
        <v>3254000</v>
      </c>
      <c r="G51" s="30">
        <f t="shared" si="2"/>
        <v>0</v>
      </c>
      <c r="H51" s="63" t="s">
        <v>241</v>
      </c>
    </row>
    <row r="52" spans="1:8" ht="84" customHeight="1">
      <c r="A52" s="115"/>
      <c r="B52" s="117"/>
      <c r="C52" s="273"/>
      <c r="D52" s="7" t="s">
        <v>123</v>
      </c>
      <c r="E52" s="30">
        <v>20520000</v>
      </c>
      <c r="F52" s="30">
        <v>26000000</v>
      </c>
      <c r="G52" s="30">
        <f t="shared" si="2"/>
        <v>5480000</v>
      </c>
      <c r="H52" s="62" t="s">
        <v>275</v>
      </c>
    </row>
    <row r="53" spans="1:8" ht="66.75" customHeight="1">
      <c r="A53" s="115"/>
      <c r="B53" s="117"/>
      <c r="C53" s="273"/>
      <c r="D53" s="7" t="s">
        <v>124</v>
      </c>
      <c r="E53" s="30">
        <v>11740000</v>
      </c>
      <c r="F53" s="30">
        <v>11740000</v>
      </c>
      <c r="G53" s="58">
        <f t="shared" si="2"/>
        <v>0</v>
      </c>
      <c r="H53" s="62" t="s">
        <v>206</v>
      </c>
    </row>
    <row r="54" spans="1:8" ht="21.75" customHeight="1">
      <c r="A54" s="115"/>
      <c r="B54" s="117"/>
      <c r="C54" s="273"/>
      <c r="D54" s="119" t="s">
        <v>106</v>
      </c>
      <c r="E54" s="64">
        <v>600000</v>
      </c>
      <c r="F54" s="64">
        <v>600000</v>
      </c>
      <c r="G54" s="58">
        <f t="shared" si="2"/>
        <v>0</v>
      </c>
      <c r="H54" s="63" t="s">
        <v>207</v>
      </c>
    </row>
    <row r="55" spans="1:8" ht="32.25" customHeight="1">
      <c r="A55" s="115"/>
      <c r="B55" s="117"/>
      <c r="C55" s="107"/>
      <c r="D55" s="95" t="s">
        <v>127</v>
      </c>
      <c r="E55" s="109">
        <v>699191</v>
      </c>
      <c r="F55" s="109">
        <v>699191</v>
      </c>
      <c r="G55" s="58">
        <f t="shared" si="2"/>
        <v>0</v>
      </c>
      <c r="H55" s="155" t="s">
        <v>210</v>
      </c>
    </row>
    <row r="56" spans="1:8" ht="21.75" customHeight="1">
      <c r="A56" s="115"/>
      <c r="B56" s="117"/>
      <c r="C56" s="303" t="s">
        <v>169</v>
      </c>
      <c r="D56" s="304"/>
      <c r="E56" s="108">
        <f>SUM(E36:E55)</f>
        <v>4565397191</v>
      </c>
      <c r="F56" s="108">
        <f>SUM(F36:F55)</f>
        <v>4778779191</v>
      </c>
      <c r="G56" s="58">
        <f t="shared" si="2"/>
        <v>213382000</v>
      </c>
      <c r="H56" s="111"/>
    </row>
    <row r="57" spans="1:8" s="128" customFormat="1" ht="26.25" customHeight="1">
      <c r="A57" s="121"/>
      <c r="B57" s="122"/>
      <c r="C57" s="123" t="s">
        <v>168</v>
      </c>
      <c r="D57" s="124" t="s">
        <v>117</v>
      </c>
      <c r="E57" s="125">
        <v>17792620</v>
      </c>
      <c r="F57" s="125">
        <v>17792620</v>
      </c>
      <c r="G57" s="126">
        <f t="shared" si="2"/>
        <v>0</v>
      </c>
      <c r="H57" s="127" t="s">
        <v>216</v>
      </c>
    </row>
    <row r="58" spans="1:8" s="128" customFormat="1" ht="28.5" customHeight="1">
      <c r="A58" s="121"/>
      <c r="B58" s="122"/>
      <c r="C58" s="129"/>
      <c r="D58" s="124" t="s">
        <v>158</v>
      </c>
      <c r="E58" s="125">
        <v>1365000</v>
      </c>
      <c r="F58" s="125">
        <v>1365000</v>
      </c>
      <c r="G58" s="126">
        <f t="shared" si="2"/>
        <v>0</v>
      </c>
      <c r="H58" s="127" t="s">
        <v>217</v>
      </c>
    </row>
    <row r="59" spans="1:8" s="128" customFormat="1" ht="24.75" customHeight="1">
      <c r="A59" s="121"/>
      <c r="B59" s="122"/>
      <c r="C59" s="129"/>
      <c r="D59" s="124" t="s">
        <v>191</v>
      </c>
      <c r="E59" s="125">
        <v>5593240</v>
      </c>
      <c r="F59" s="125">
        <v>5593240</v>
      </c>
      <c r="G59" s="126">
        <f t="shared" si="2"/>
        <v>0</v>
      </c>
      <c r="H59" s="130" t="s">
        <v>218</v>
      </c>
    </row>
    <row r="60" spans="1:8" s="128" customFormat="1" ht="21.75" customHeight="1">
      <c r="A60" s="121"/>
      <c r="B60" s="122"/>
      <c r="C60" s="129"/>
      <c r="D60" s="124" t="s">
        <v>159</v>
      </c>
      <c r="E60" s="125">
        <v>546300</v>
      </c>
      <c r="F60" s="125">
        <v>546300</v>
      </c>
      <c r="G60" s="126">
        <f t="shared" si="2"/>
        <v>0</v>
      </c>
      <c r="H60" s="127" t="s">
        <v>219</v>
      </c>
    </row>
    <row r="61" spans="1:8" s="128" customFormat="1" ht="28.5" customHeight="1">
      <c r="A61" s="121"/>
      <c r="B61" s="122"/>
      <c r="C61" s="129"/>
      <c r="D61" s="124" t="s">
        <v>160</v>
      </c>
      <c r="E61" s="125">
        <v>1303270</v>
      </c>
      <c r="F61" s="125">
        <v>1303270</v>
      </c>
      <c r="G61" s="126">
        <f t="shared" si="2"/>
        <v>0</v>
      </c>
      <c r="H61" s="127" t="s">
        <v>220</v>
      </c>
    </row>
    <row r="62" spans="1:8" s="128" customFormat="1" ht="22.5" customHeight="1">
      <c r="A62" s="121"/>
      <c r="B62" s="122"/>
      <c r="C62" s="129"/>
      <c r="D62" s="124" t="s">
        <v>161</v>
      </c>
      <c r="E62" s="125">
        <v>445250</v>
      </c>
      <c r="F62" s="125">
        <v>445250</v>
      </c>
      <c r="G62" s="126">
        <f>F62-E62</f>
        <v>0</v>
      </c>
      <c r="H62" s="127" t="s">
        <v>221</v>
      </c>
    </row>
    <row r="63" spans="1:8" s="128" customFormat="1" ht="22.5" customHeight="1">
      <c r="A63" s="121"/>
      <c r="B63" s="122"/>
      <c r="C63" s="129"/>
      <c r="D63" s="124" t="s">
        <v>162</v>
      </c>
      <c r="E63" s="125">
        <v>219960</v>
      </c>
      <c r="F63" s="125">
        <v>219960</v>
      </c>
      <c r="G63" s="126">
        <f>F63-E63</f>
        <v>0</v>
      </c>
      <c r="H63" s="127" t="s">
        <v>222</v>
      </c>
    </row>
    <row r="64" spans="1:8" s="128" customFormat="1" ht="21.75" customHeight="1">
      <c r="A64" s="121"/>
      <c r="B64" s="122"/>
      <c r="C64" s="129"/>
      <c r="D64" s="131" t="s">
        <v>163</v>
      </c>
      <c r="E64" s="132">
        <v>1131380</v>
      </c>
      <c r="F64" s="132">
        <v>1131380</v>
      </c>
      <c r="G64" s="126">
        <f>F64-E64</f>
        <v>0</v>
      </c>
      <c r="H64" s="133" t="s">
        <v>310</v>
      </c>
    </row>
    <row r="65" spans="1:8" s="128" customFormat="1" ht="18" customHeight="1">
      <c r="A65" s="121"/>
      <c r="B65" s="122"/>
      <c r="C65" s="129"/>
      <c r="D65" s="131" t="s">
        <v>164</v>
      </c>
      <c r="E65" s="125">
        <v>697640</v>
      </c>
      <c r="F65" s="125">
        <v>697640</v>
      </c>
      <c r="G65" s="126">
        <f t="shared" si="2"/>
        <v>0</v>
      </c>
      <c r="H65" s="134" t="s">
        <v>223</v>
      </c>
    </row>
    <row r="66" spans="1:8" s="128" customFormat="1" ht="31.5" customHeight="1">
      <c r="A66" s="121"/>
      <c r="B66" s="122"/>
      <c r="C66" s="129"/>
      <c r="D66" s="124" t="s">
        <v>165</v>
      </c>
      <c r="E66" s="135">
        <v>0</v>
      </c>
      <c r="F66" s="125">
        <v>0</v>
      </c>
      <c r="G66" s="126">
        <f t="shared" si="2"/>
        <v>0</v>
      </c>
      <c r="H66" s="134" t="s">
        <v>224</v>
      </c>
    </row>
    <row r="67" spans="1:8" s="128" customFormat="1" ht="31.5" customHeight="1">
      <c r="A67" s="121"/>
      <c r="B67" s="122"/>
      <c r="C67" s="129"/>
      <c r="D67" s="131" t="s">
        <v>167</v>
      </c>
      <c r="E67" s="125">
        <v>1984323</v>
      </c>
      <c r="F67" s="125">
        <v>1984323</v>
      </c>
      <c r="G67" s="126">
        <f t="shared" si="2"/>
        <v>0</v>
      </c>
      <c r="H67" s="134" t="s">
        <v>225</v>
      </c>
    </row>
    <row r="68" spans="1:8" s="128" customFormat="1" ht="24" customHeight="1">
      <c r="A68" s="121"/>
      <c r="B68" s="122"/>
      <c r="C68" s="137"/>
      <c r="D68" s="138" t="s">
        <v>192</v>
      </c>
      <c r="E68" s="139">
        <v>2406122</v>
      </c>
      <c r="F68" s="139">
        <v>2406122</v>
      </c>
      <c r="G68" s="139">
        <f t="shared" si="2"/>
        <v>0</v>
      </c>
      <c r="H68" s="231" t="s">
        <v>226</v>
      </c>
    </row>
    <row r="69" spans="1:8" s="128" customFormat="1" ht="27.75" customHeight="1">
      <c r="A69" s="121"/>
      <c r="B69" s="122"/>
      <c r="C69" s="140"/>
      <c r="D69" s="141" t="s">
        <v>193</v>
      </c>
      <c r="E69" s="142">
        <v>7350000</v>
      </c>
      <c r="F69" s="142">
        <v>7350000</v>
      </c>
      <c r="G69" s="126">
        <f t="shared" si="2"/>
        <v>0</v>
      </c>
      <c r="H69" s="149" t="s">
        <v>235</v>
      </c>
    </row>
    <row r="70" spans="1:8" s="128" customFormat="1" ht="22.5" customHeight="1">
      <c r="A70" s="121"/>
      <c r="B70" s="122"/>
      <c r="C70" s="140"/>
      <c r="D70" s="141" t="s">
        <v>60</v>
      </c>
      <c r="E70" s="142">
        <v>2080000</v>
      </c>
      <c r="F70" s="142">
        <v>2080000</v>
      </c>
      <c r="G70" s="126">
        <f t="shared" si="2"/>
        <v>0</v>
      </c>
      <c r="H70" s="143" t="s">
        <v>227</v>
      </c>
    </row>
    <row r="71" spans="1:8" s="128" customFormat="1" ht="20.25" customHeight="1">
      <c r="A71" s="121"/>
      <c r="B71" s="122"/>
      <c r="C71" s="140"/>
      <c r="D71" s="141" t="s">
        <v>127</v>
      </c>
      <c r="E71" s="142">
        <v>9054557</v>
      </c>
      <c r="F71" s="153">
        <v>9054557</v>
      </c>
      <c r="G71" s="136">
        <f t="shared" si="2"/>
        <v>0</v>
      </c>
      <c r="H71" s="143" t="s">
        <v>236</v>
      </c>
    </row>
    <row r="72" spans="1:8" s="128" customFormat="1" ht="31.5" customHeight="1">
      <c r="A72" s="121"/>
      <c r="B72" s="122"/>
      <c r="C72" s="301" t="s">
        <v>170</v>
      </c>
      <c r="D72" s="302"/>
      <c r="E72" s="139">
        <v>51969662</v>
      </c>
      <c r="F72" s="139">
        <f>SUM(F57:F71)</f>
        <v>51969662</v>
      </c>
      <c r="G72" s="145">
        <f t="shared" si="2"/>
        <v>0</v>
      </c>
      <c r="H72" s="144"/>
    </row>
    <row r="73" spans="1:8" ht="23.25" customHeight="1">
      <c r="A73" s="116"/>
      <c r="B73" s="118"/>
      <c r="C73" s="8" t="s">
        <v>55</v>
      </c>
      <c r="D73" s="95" t="s">
        <v>52</v>
      </c>
      <c r="E73" s="109">
        <v>8000000</v>
      </c>
      <c r="F73" s="109">
        <v>10200000</v>
      </c>
      <c r="G73" s="109">
        <f t="shared" si="0"/>
        <v>2200000</v>
      </c>
      <c r="H73" s="38" t="s">
        <v>280</v>
      </c>
    </row>
    <row r="74" spans="1:8" ht="23.25" customHeight="1">
      <c r="A74" s="282" t="s">
        <v>86</v>
      </c>
      <c r="B74" s="283"/>
      <c r="C74" s="283"/>
      <c r="D74" s="284"/>
      <c r="E74" s="30">
        <f>SUM(E35,E56,E72,E73)</f>
        <v>4671513023</v>
      </c>
      <c r="F74" s="30">
        <f>SUM(F35,F56,F72,F73)</f>
        <v>4869095023</v>
      </c>
      <c r="G74" s="30">
        <f>F74-E74</f>
        <v>197582000</v>
      </c>
      <c r="H74" s="37"/>
    </row>
    <row r="75" spans="1:8" ht="23.25" customHeight="1">
      <c r="A75" s="298" t="s">
        <v>70</v>
      </c>
      <c r="B75" s="271" t="s">
        <v>71</v>
      </c>
      <c r="C75" s="6" t="s">
        <v>72</v>
      </c>
      <c r="D75" s="95" t="s">
        <v>53</v>
      </c>
      <c r="E75" s="30">
        <v>0</v>
      </c>
      <c r="F75" s="30">
        <v>0</v>
      </c>
      <c r="G75" s="30">
        <f t="shared" si="0"/>
        <v>0</v>
      </c>
      <c r="H75" s="37" t="s">
        <v>19</v>
      </c>
    </row>
    <row r="76" spans="1:8" ht="23.25" customHeight="1">
      <c r="A76" s="278"/>
      <c r="B76" s="272"/>
      <c r="C76" s="8" t="s">
        <v>73</v>
      </c>
      <c r="D76" s="7" t="s">
        <v>54</v>
      </c>
      <c r="E76" s="30">
        <v>5000000</v>
      </c>
      <c r="F76" s="30">
        <v>5000000</v>
      </c>
      <c r="G76" s="30">
        <f t="shared" si="0"/>
        <v>0</v>
      </c>
      <c r="H76" s="37" t="s">
        <v>19</v>
      </c>
    </row>
    <row r="77" spans="1:8" ht="23.25" customHeight="1">
      <c r="A77" s="285" t="s">
        <v>87</v>
      </c>
      <c r="B77" s="283"/>
      <c r="C77" s="286"/>
      <c r="D77" s="287"/>
      <c r="E77" s="64">
        <v>5000000</v>
      </c>
      <c r="F77" s="64">
        <f>SUM(F75:F76)</f>
        <v>5000000</v>
      </c>
      <c r="G77" s="64">
        <f>F77-E77</f>
        <v>0</v>
      </c>
      <c r="H77" s="65"/>
    </row>
    <row r="78" spans="1:8" ht="23.25" customHeight="1">
      <c r="A78" s="96" t="s">
        <v>22</v>
      </c>
      <c r="B78" s="69" t="s">
        <v>22</v>
      </c>
      <c r="C78" s="70" t="s">
        <v>22</v>
      </c>
      <c r="D78" s="71" t="s">
        <v>22</v>
      </c>
      <c r="E78" s="67">
        <v>1000000</v>
      </c>
      <c r="F78" s="67">
        <v>1000000</v>
      </c>
      <c r="G78" s="67">
        <f t="shared" si="0"/>
        <v>0</v>
      </c>
      <c r="H78" s="62"/>
    </row>
    <row r="79" spans="1:8" ht="23.25" customHeight="1">
      <c r="A79" s="299" t="s">
        <v>128</v>
      </c>
      <c r="B79" s="300"/>
      <c r="C79" s="300"/>
      <c r="D79" s="300"/>
      <c r="E79" s="67">
        <v>1000000</v>
      </c>
      <c r="F79" s="67">
        <f>SUM(F78)</f>
        <v>1000000</v>
      </c>
      <c r="G79" s="67">
        <f t="shared" si="0"/>
        <v>0</v>
      </c>
      <c r="H79" s="74"/>
    </row>
    <row r="80" spans="1:8" ht="23.25" customHeight="1">
      <c r="A80" s="277" t="s">
        <v>107</v>
      </c>
      <c r="B80" s="288" t="s">
        <v>107</v>
      </c>
      <c r="C80" s="72" t="s">
        <v>108</v>
      </c>
      <c r="D80" s="73" t="s">
        <v>108</v>
      </c>
      <c r="E80" s="67">
        <v>23766152</v>
      </c>
      <c r="F80" s="67">
        <v>21196152</v>
      </c>
      <c r="G80" s="67">
        <f>F80-E80</f>
        <v>-2570000</v>
      </c>
      <c r="H80" s="62" t="s">
        <v>109</v>
      </c>
    </row>
    <row r="81" spans="1:8" ht="39.75" customHeight="1">
      <c r="A81" s="278"/>
      <c r="B81" s="289"/>
      <c r="C81" s="66" t="s">
        <v>127</v>
      </c>
      <c r="D81" s="66" t="s">
        <v>127</v>
      </c>
      <c r="E81" s="68">
        <v>3301930</v>
      </c>
      <c r="F81" s="68">
        <v>3301930</v>
      </c>
      <c r="G81" s="67">
        <f>F81-E81</f>
        <v>0</v>
      </c>
      <c r="H81" s="62"/>
    </row>
    <row r="82" spans="1:8" ht="23.25" customHeight="1">
      <c r="A82" s="279" t="s">
        <v>129</v>
      </c>
      <c r="B82" s="280"/>
      <c r="C82" s="280"/>
      <c r="D82" s="281"/>
      <c r="E82" s="30">
        <v>27068082</v>
      </c>
      <c r="F82" s="30">
        <f>SUM(F80:F81)</f>
        <v>24498082</v>
      </c>
      <c r="G82" s="30">
        <f t="shared" si="0"/>
        <v>-2570000</v>
      </c>
      <c r="H82" s="38"/>
    </row>
    <row r="83" spans="1:8" s="9" customFormat="1" ht="23.25" customHeight="1" thickBot="1">
      <c r="A83" s="274" t="s">
        <v>56</v>
      </c>
      <c r="B83" s="275"/>
      <c r="C83" s="275"/>
      <c r="D83" s="276"/>
      <c r="E83" s="46">
        <f>SUM(E24,E28,E74,E77,E79,E82)</f>
        <v>4724418705</v>
      </c>
      <c r="F83" s="46">
        <f>SUM(F24,F28,F74,F77,F79,F82)</f>
        <v>4922720705</v>
      </c>
      <c r="G83" s="46">
        <f t="shared" si="0"/>
        <v>198302000</v>
      </c>
      <c r="H83" s="47" t="s">
        <v>19</v>
      </c>
    </row>
    <row r="85" spans="1:8">
      <c r="F85" s="4"/>
    </row>
    <row r="86" spans="1:8">
      <c r="F86" s="218"/>
      <c r="G86" s="52"/>
    </row>
    <row r="87" spans="1:8">
      <c r="F87" s="218"/>
    </row>
    <row r="88" spans="1:8">
      <c r="F88" s="218"/>
    </row>
    <row r="89" spans="1:8">
      <c r="F89" s="218"/>
    </row>
    <row r="90" spans="1:8">
      <c r="F90" s="218"/>
    </row>
    <row r="91" spans="1:8">
      <c r="F91" s="218"/>
    </row>
    <row r="92" spans="1:8">
      <c r="F92" s="218"/>
    </row>
    <row r="93" spans="1:8">
      <c r="F93" s="218"/>
    </row>
  </sheetData>
  <mergeCells count="32">
    <mergeCell ref="B25:B26"/>
    <mergeCell ref="A28:D28"/>
    <mergeCell ref="B80:B81"/>
    <mergeCell ref="A5:A23"/>
    <mergeCell ref="A25:A26"/>
    <mergeCell ref="B5:B9"/>
    <mergeCell ref="A75:A76"/>
    <mergeCell ref="B75:B76"/>
    <mergeCell ref="A79:D79"/>
    <mergeCell ref="C72:D72"/>
    <mergeCell ref="C56:D56"/>
    <mergeCell ref="C35:D35"/>
    <mergeCell ref="C9:D9"/>
    <mergeCell ref="C13:D13"/>
    <mergeCell ref="C23:D23"/>
    <mergeCell ref="A24:D24"/>
    <mergeCell ref="A83:D83"/>
    <mergeCell ref="C36:C54"/>
    <mergeCell ref="A80:A81"/>
    <mergeCell ref="A82:D82"/>
    <mergeCell ref="A74:D74"/>
    <mergeCell ref="A77:D77"/>
    <mergeCell ref="C11:C12"/>
    <mergeCell ref="C14:C18"/>
    <mergeCell ref="B10:B13"/>
    <mergeCell ref="B14:B23"/>
    <mergeCell ref="A1:H1"/>
    <mergeCell ref="A3:D3"/>
    <mergeCell ref="E3:E4"/>
    <mergeCell ref="F3:F4"/>
    <mergeCell ref="G3:G4"/>
    <mergeCell ref="H3:H4"/>
  </mergeCells>
  <phoneticPr fontId="1" type="noConversion"/>
  <printOptions horizontalCentered="1"/>
  <pageMargins left="0.31496062992125984" right="0.31496062992125984" top="0.59055118110236227" bottom="0.59055118110236227" header="0.31496062992125984" footer="0.31496062992125984"/>
  <pageSetup paperSize="9" scale="94" fitToHeight="0" orientation="landscape" r:id="rId1"/>
  <headerFooter>
    <oddFooter>&amp;C- &amp;P / &amp;N -&amp;R사회복지법인 공덕향</oddFooter>
  </headerFooter>
  <rowBreaks count="1" manualBreakCount="1">
    <brk id="83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2</vt:i4>
      </vt:variant>
    </vt:vector>
  </HeadingPairs>
  <TitlesOfParts>
    <vt:vector size="7" baseType="lpstr">
      <vt:lpstr>2023 3차추경내역</vt:lpstr>
      <vt:lpstr>예산총칙</vt:lpstr>
      <vt:lpstr>총괄표</vt:lpstr>
      <vt:lpstr>세입</vt:lpstr>
      <vt:lpstr>세출</vt:lpstr>
      <vt:lpstr>세입!Print_Titles</vt:lpstr>
      <vt:lpstr>세출!Print_Titles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</dc:creator>
  <cp:lastModifiedBy>문혜 이</cp:lastModifiedBy>
  <cp:lastPrinted>2023-12-18T04:24:30Z</cp:lastPrinted>
  <dcterms:created xsi:type="dcterms:W3CDTF">2014-12-16T11:07:23Z</dcterms:created>
  <dcterms:modified xsi:type="dcterms:W3CDTF">2023-12-21T07:23:08Z</dcterms:modified>
</cp:coreProperties>
</file>