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edno\OneDrive\바탕 화면\건강보험수가정보\0.임상심리실 처방코드 정리\"/>
    </mc:Choice>
  </mc:AlternateContent>
  <xr:revisionPtr revIDLastSave="0" documentId="13_ncr:1_{816075EC-ABE7-4292-8786-958B9FE828F5}" xr6:coauthVersionLast="47" xr6:coauthVersionMax="47" xr10:uidLastSave="{00000000-0000-0000-0000-000000000000}"/>
  <bookViews>
    <workbookView xWindow="-120" yWindow="-120" windowWidth="29040" windowHeight="15720" tabRatio="605" activeTab="4" xr2:uid="{00000000-000D-0000-FFFF-FFFF00000000}"/>
  </bookViews>
  <sheets>
    <sheet name="청구 기준정보" sheetId="14" r:id="rId1"/>
    <sheet name="종합심리평가" sheetId="5" r:id="rId2"/>
    <sheet name="신경심리평가" sheetId="7" r:id="rId3"/>
    <sheet name="심리검사(급여)" sheetId="4" r:id="rId4"/>
    <sheet name="증상및행동평가척도(급여)" sheetId="8" r:id="rId5"/>
    <sheet name="신경인지기능검사(급여)" sheetId="1" r:id="rId6"/>
    <sheet name="심리검사(비급여)" sheetId="2" r:id="rId7"/>
    <sheet name="정신요법" sheetId="12" r:id="rId8"/>
    <sheet name="언어치료" sheetId="15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5" l="1"/>
  <c r="H96" i="5"/>
  <c r="G96" i="5"/>
  <c r="I70" i="5"/>
  <c r="H70" i="5"/>
  <c r="G70" i="5"/>
  <c r="I36" i="5"/>
  <c r="H36" i="5"/>
  <c r="G36" i="5"/>
  <c r="O110" i="5"/>
  <c r="O111" i="5" s="1"/>
  <c r="N110" i="5"/>
  <c r="N111" i="5" s="1"/>
  <c r="M110" i="5"/>
  <c r="M111" i="5" s="1"/>
  <c r="I112" i="5"/>
  <c r="H112" i="5"/>
  <c r="G112" i="5"/>
  <c r="I109" i="5"/>
  <c r="H109" i="5"/>
  <c r="G109" i="5"/>
  <c r="G110" i="5" s="1"/>
  <c r="H110" i="5"/>
  <c r="F109" i="5"/>
  <c r="I110" i="5"/>
  <c r="O71" i="1"/>
  <c r="P71" i="1" s="1"/>
  <c r="O68" i="1"/>
  <c r="P68" i="1" s="1"/>
  <c r="O67" i="1"/>
  <c r="P67" i="1" s="1"/>
  <c r="O61" i="1"/>
  <c r="P61" i="1" s="1"/>
  <c r="O62" i="1"/>
  <c r="P62" i="1"/>
  <c r="O63" i="1"/>
  <c r="P63" i="1" s="1"/>
  <c r="O64" i="1"/>
  <c r="P64" i="1"/>
  <c r="O52" i="1"/>
  <c r="P52" i="1" s="1"/>
  <c r="O53" i="1"/>
  <c r="P53" i="1"/>
  <c r="O54" i="1"/>
  <c r="P54" i="1" s="1"/>
  <c r="O55" i="1"/>
  <c r="P55" i="1"/>
  <c r="O56" i="1"/>
  <c r="P56" i="1" s="1"/>
  <c r="O57" i="1"/>
  <c r="P57" i="1"/>
  <c r="O58" i="1"/>
  <c r="P58" i="1" s="1"/>
  <c r="O59" i="1"/>
  <c r="P59" i="1"/>
  <c r="O60" i="1"/>
  <c r="P60" i="1" s="1"/>
  <c r="O51" i="1"/>
  <c r="O31" i="1"/>
  <c r="P31" i="1" s="1"/>
  <c r="O32" i="1"/>
  <c r="P32" i="1"/>
  <c r="O33" i="1"/>
  <c r="P33" i="1" s="1"/>
  <c r="O34" i="1"/>
  <c r="P34" i="1"/>
  <c r="O35" i="1"/>
  <c r="P35" i="1" s="1"/>
  <c r="O36" i="1"/>
  <c r="P36" i="1"/>
  <c r="O37" i="1"/>
  <c r="P37" i="1" s="1"/>
  <c r="O38" i="1"/>
  <c r="P38" i="1"/>
  <c r="O39" i="1"/>
  <c r="P39" i="1" s="1"/>
  <c r="O40" i="1"/>
  <c r="P40" i="1"/>
  <c r="O41" i="1"/>
  <c r="P41" i="1" s="1"/>
  <c r="O42" i="1"/>
  <c r="P42" i="1"/>
  <c r="O43" i="1"/>
  <c r="P43" i="1" s="1"/>
  <c r="O44" i="1"/>
  <c r="P44" i="1"/>
  <c r="O45" i="1"/>
  <c r="P45" i="1" s="1"/>
  <c r="O46" i="1"/>
  <c r="P46" i="1"/>
  <c r="O47" i="1"/>
  <c r="P47" i="1" s="1"/>
  <c r="O48" i="1"/>
  <c r="P48" i="1"/>
  <c r="O25" i="1"/>
  <c r="P25" i="1"/>
  <c r="O26" i="1"/>
  <c r="P26" i="1"/>
  <c r="O27" i="1"/>
  <c r="P27" i="1"/>
  <c r="O28" i="1"/>
  <c r="P28" i="1"/>
  <c r="O29" i="1"/>
  <c r="P29" i="1"/>
  <c r="O30" i="1"/>
  <c r="P30" i="1"/>
  <c r="O24" i="1"/>
  <c r="P24" i="1" s="1"/>
  <c r="O22" i="1"/>
  <c r="P22" i="1" s="1"/>
  <c r="O23" i="1"/>
  <c r="P23" i="1"/>
  <c r="O21" i="1"/>
  <c r="P21" i="1"/>
  <c r="O15" i="1"/>
  <c r="P15" i="1" s="1"/>
  <c r="O14" i="1"/>
  <c r="P14" i="1" s="1"/>
  <c r="O13" i="1"/>
  <c r="P13" i="1" s="1"/>
  <c r="O12" i="1"/>
  <c r="P12" i="1" s="1"/>
  <c r="O11" i="1"/>
  <c r="P11" i="1" s="1"/>
  <c r="O7" i="1"/>
  <c r="P7" i="1" s="1"/>
  <c r="O8" i="1"/>
  <c r="P8" i="1"/>
  <c r="O9" i="1"/>
  <c r="P9" i="1" s="1"/>
  <c r="O6" i="1"/>
  <c r="P6" i="1" s="1"/>
  <c r="O5" i="1"/>
  <c r="O20" i="1"/>
  <c r="I95" i="5"/>
  <c r="H95" i="5"/>
  <c r="G95" i="5"/>
  <c r="I93" i="5"/>
  <c r="H93" i="5"/>
  <c r="G93" i="5"/>
  <c r="M94" i="5" s="1"/>
  <c r="F93" i="5"/>
  <c r="I69" i="5"/>
  <c r="H69" i="5"/>
  <c r="G69" i="5"/>
  <c r="G67" i="5"/>
  <c r="M68" i="5" s="1"/>
  <c r="H67" i="5"/>
  <c r="I67" i="5"/>
  <c r="O68" i="5" s="1"/>
  <c r="O69" i="5" s="1"/>
  <c r="F67" i="5"/>
  <c r="I35" i="5"/>
  <c r="I34" i="5"/>
  <c r="H35" i="5"/>
  <c r="H34" i="5"/>
  <c r="G35" i="5"/>
  <c r="G34" i="5"/>
  <c r="Q6" i="8"/>
  <c r="R6" i="8" s="1"/>
  <c r="Q7" i="8"/>
  <c r="R7" i="8"/>
  <c r="Q8" i="8"/>
  <c r="R8" i="8" s="1"/>
  <c r="Q9" i="8"/>
  <c r="R9" i="8"/>
  <c r="Q10" i="8"/>
  <c r="R10" i="8" s="1"/>
  <c r="Q11" i="8"/>
  <c r="R11" i="8"/>
  <c r="Q12" i="8"/>
  <c r="R12" i="8" s="1"/>
  <c r="Q13" i="8"/>
  <c r="R13" i="8"/>
  <c r="Q14" i="8"/>
  <c r="R14" i="8" s="1"/>
  <c r="Q15" i="8"/>
  <c r="R15" i="8"/>
  <c r="Q16" i="8"/>
  <c r="R16" i="8" s="1"/>
  <c r="Q17" i="8"/>
  <c r="R17" i="8"/>
  <c r="Q18" i="8"/>
  <c r="R18" i="8" s="1"/>
  <c r="Q19" i="8"/>
  <c r="R19" i="8"/>
  <c r="Q20" i="8"/>
  <c r="R20" i="8" s="1"/>
  <c r="Q21" i="8"/>
  <c r="R21" i="8"/>
  <c r="Q22" i="8"/>
  <c r="R22" i="8" s="1"/>
  <c r="Q23" i="8"/>
  <c r="R23" i="8"/>
  <c r="Q24" i="8"/>
  <c r="R24" i="8" s="1"/>
  <c r="Q25" i="8"/>
  <c r="R25" i="8"/>
  <c r="Q26" i="8"/>
  <c r="R26" i="8" s="1"/>
  <c r="Q27" i="8"/>
  <c r="R27" i="8"/>
  <c r="Q28" i="8"/>
  <c r="R28" i="8" s="1"/>
  <c r="Q29" i="8"/>
  <c r="R29" i="8"/>
  <c r="Q30" i="8"/>
  <c r="R30" i="8" s="1"/>
  <c r="Q31" i="8"/>
  <c r="R31" i="8"/>
  <c r="Q32" i="8"/>
  <c r="R32" i="8" s="1"/>
  <c r="Q33" i="8"/>
  <c r="R33" i="8"/>
  <c r="Q34" i="8"/>
  <c r="R34" i="8" s="1"/>
  <c r="Q35" i="8"/>
  <c r="R35" i="8"/>
  <c r="Q36" i="8"/>
  <c r="R36" i="8" s="1"/>
  <c r="Q37" i="8"/>
  <c r="R37" i="8"/>
  <c r="Q38" i="8"/>
  <c r="R38" i="8" s="1"/>
  <c r="Q39" i="8"/>
  <c r="R39" i="8"/>
  <c r="Q40" i="8"/>
  <c r="R40" i="8" s="1"/>
  <c r="Q41" i="8"/>
  <c r="R41" i="8"/>
  <c r="Q42" i="8"/>
  <c r="R42" i="8" s="1"/>
  <c r="Q43" i="8"/>
  <c r="R43" i="8"/>
  <c r="Q44" i="8"/>
  <c r="R44" i="8" s="1"/>
  <c r="Q45" i="8"/>
  <c r="R45" i="8"/>
  <c r="Q46" i="8"/>
  <c r="R46" i="8" s="1"/>
  <c r="Q47" i="8"/>
  <c r="R47" i="8"/>
  <c r="Q48" i="8"/>
  <c r="R48" i="8" s="1"/>
  <c r="Q49" i="8"/>
  <c r="R49" i="8"/>
  <c r="Q50" i="8"/>
  <c r="R50" i="8" s="1"/>
  <c r="Q51" i="8"/>
  <c r="R51" i="8"/>
  <c r="Q52" i="8"/>
  <c r="R52" i="8" s="1"/>
  <c r="Q53" i="8"/>
  <c r="R53" i="8"/>
  <c r="Q54" i="8"/>
  <c r="R54" i="8" s="1"/>
  <c r="Q55" i="8"/>
  <c r="R55" i="8"/>
  <c r="Q56" i="8"/>
  <c r="R56" i="8" s="1"/>
  <c r="Q57" i="8"/>
  <c r="R57" i="8"/>
  <c r="Q58" i="8"/>
  <c r="R58" i="8" s="1"/>
  <c r="Q59" i="8"/>
  <c r="R59" i="8"/>
  <c r="Q60" i="8"/>
  <c r="R60" i="8" s="1"/>
  <c r="Q61" i="8"/>
  <c r="R61" i="8"/>
  <c r="Q62" i="8"/>
  <c r="R62" i="8" s="1"/>
  <c r="Q63" i="8"/>
  <c r="R63" i="8"/>
  <c r="Q64" i="8"/>
  <c r="R64" i="8" s="1"/>
  <c r="Q65" i="8"/>
  <c r="R65" i="8"/>
  <c r="Q66" i="8"/>
  <c r="R66" i="8" s="1"/>
  <c r="Q67" i="8"/>
  <c r="R67" i="8"/>
  <c r="Q68" i="8"/>
  <c r="R68" i="8" s="1"/>
  <c r="Q69" i="8"/>
  <c r="R69" i="8"/>
  <c r="Q70" i="8"/>
  <c r="R70" i="8" s="1"/>
  <c r="Q71" i="8"/>
  <c r="R71" i="8"/>
  <c r="Q72" i="8"/>
  <c r="R72" i="8" s="1"/>
  <c r="Q73" i="8"/>
  <c r="R73" i="8"/>
  <c r="Q74" i="8"/>
  <c r="R74" i="8" s="1"/>
  <c r="Q75" i="8"/>
  <c r="R75" i="8"/>
  <c r="Q76" i="8"/>
  <c r="R76" i="8" s="1"/>
  <c r="Q77" i="8"/>
  <c r="R77" i="8"/>
  <c r="Q78" i="8"/>
  <c r="R78" i="8" s="1"/>
  <c r="Q79" i="8"/>
  <c r="R79" i="8"/>
  <c r="Q80" i="8"/>
  <c r="R80" i="8" s="1"/>
  <c r="Q81" i="8"/>
  <c r="R81" i="8"/>
  <c r="Q82" i="8"/>
  <c r="R82" i="8" s="1"/>
  <c r="Q83" i="8"/>
  <c r="R83" i="8"/>
  <c r="Q84" i="8"/>
  <c r="R84" i="8" s="1"/>
  <c r="Q85" i="8"/>
  <c r="R85" i="8"/>
  <c r="Q86" i="8"/>
  <c r="R86" i="8" s="1"/>
  <c r="Q87" i="8"/>
  <c r="R87" i="8"/>
  <c r="Q88" i="8"/>
  <c r="R88" i="8" s="1"/>
  <c r="R5" i="8"/>
  <c r="Q5" i="8"/>
  <c r="I33" i="5"/>
  <c r="O34" i="5" s="1"/>
  <c r="H33" i="5"/>
  <c r="N34" i="5" s="1"/>
  <c r="N35" i="5" s="1"/>
  <c r="I9" i="7"/>
  <c r="L16" i="7"/>
  <c r="L17" i="7" s="1"/>
  <c r="I14" i="7"/>
  <c r="L14" i="7"/>
  <c r="O14" i="7"/>
  <c r="O16" i="7" s="1"/>
  <c r="O17" i="7" s="1"/>
  <c r="H11" i="7"/>
  <c r="K11" i="7"/>
  <c r="N11" i="7"/>
  <c r="H10" i="7"/>
  <c r="K10" i="7"/>
  <c r="N10" i="7"/>
  <c r="H12" i="7"/>
  <c r="K12" i="7"/>
  <c r="N12" i="7"/>
  <c r="N9" i="7"/>
  <c r="K9" i="7"/>
  <c r="H9" i="7"/>
  <c r="J5" i="1"/>
  <c r="M5" i="15"/>
  <c r="N5" i="15" s="1"/>
  <c r="J5" i="15"/>
  <c r="K5" i="15" s="1"/>
  <c r="G5" i="15"/>
  <c r="H5" i="15" s="1"/>
  <c r="H8" i="12"/>
  <c r="I8" i="12" s="1"/>
  <c r="K8" i="12"/>
  <c r="L8" i="12" s="1"/>
  <c r="N8" i="12"/>
  <c r="O8" i="12" s="1"/>
  <c r="H9" i="12"/>
  <c r="I9" i="12"/>
  <c r="K9" i="12"/>
  <c r="L9" i="12" s="1"/>
  <c r="N9" i="12"/>
  <c r="O9" i="12" s="1"/>
  <c r="H10" i="12"/>
  <c r="I10" i="12"/>
  <c r="K10" i="12"/>
  <c r="L10" i="12"/>
  <c r="N10" i="12"/>
  <c r="O10" i="12" s="1"/>
  <c r="H11" i="12"/>
  <c r="I11" i="12" s="1"/>
  <c r="K11" i="12"/>
  <c r="L11" i="12"/>
  <c r="N11" i="12"/>
  <c r="O11" i="12"/>
  <c r="H12" i="12"/>
  <c r="I12" i="12" s="1"/>
  <c r="K12" i="12"/>
  <c r="L12" i="12" s="1"/>
  <c r="N12" i="12"/>
  <c r="O12" i="12"/>
  <c r="H13" i="12"/>
  <c r="I13" i="12"/>
  <c r="K13" i="12"/>
  <c r="L13" i="12" s="1"/>
  <c r="N13" i="12"/>
  <c r="O13" i="12" s="1"/>
  <c r="H14" i="12"/>
  <c r="I14" i="12"/>
  <c r="K14" i="12"/>
  <c r="L14" i="12"/>
  <c r="N14" i="12"/>
  <c r="O14" i="12" s="1"/>
  <c r="H15" i="12"/>
  <c r="I15" i="12" s="1"/>
  <c r="K15" i="12"/>
  <c r="L15" i="12"/>
  <c r="N15" i="12"/>
  <c r="O15" i="12"/>
  <c r="H16" i="12"/>
  <c r="I16" i="12" s="1"/>
  <c r="K16" i="12"/>
  <c r="L16" i="12" s="1"/>
  <c r="N16" i="12"/>
  <c r="O16" i="12"/>
  <c r="H17" i="12"/>
  <c r="I17" i="12"/>
  <c r="K17" i="12"/>
  <c r="L17" i="12" s="1"/>
  <c r="N17" i="12"/>
  <c r="O17" i="12" s="1"/>
  <c r="H18" i="12"/>
  <c r="I18" i="12"/>
  <c r="K18" i="12"/>
  <c r="L18" i="12"/>
  <c r="N18" i="12"/>
  <c r="O18" i="12" s="1"/>
  <c r="H19" i="12"/>
  <c r="I19" i="12" s="1"/>
  <c r="K19" i="12"/>
  <c r="L19" i="12"/>
  <c r="N19" i="12"/>
  <c r="O19" i="12"/>
  <c r="H20" i="12"/>
  <c r="I20" i="12" s="1"/>
  <c r="K20" i="12"/>
  <c r="L20" i="12" s="1"/>
  <c r="N20" i="12"/>
  <c r="O20" i="12"/>
  <c r="H21" i="12"/>
  <c r="I21" i="12"/>
  <c r="K21" i="12"/>
  <c r="L21" i="12" s="1"/>
  <c r="N21" i="12"/>
  <c r="O21" i="12" s="1"/>
  <c r="H22" i="12"/>
  <c r="I22" i="12"/>
  <c r="K22" i="12"/>
  <c r="L22" i="12"/>
  <c r="N22" i="12"/>
  <c r="O22" i="12" s="1"/>
  <c r="H23" i="12"/>
  <c r="I23" i="12" s="1"/>
  <c r="K23" i="12"/>
  <c r="L23" i="12"/>
  <c r="N23" i="12"/>
  <c r="O23" i="12"/>
  <c r="H24" i="12"/>
  <c r="I24" i="12" s="1"/>
  <c r="K24" i="12"/>
  <c r="L24" i="12" s="1"/>
  <c r="N24" i="12"/>
  <c r="O24" i="12"/>
  <c r="H25" i="12"/>
  <c r="I25" i="12"/>
  <c r="K25" i="12"/>
  <c r="L25" i="12" s="1"/>
  <c r="N25" i="12"/>
  <c r="O25" i="12" s="1"/>
  <c r="H26" i="12"/>
  <c r="I26" i="12"/>
  <c r="K26" i="12"/>
  <c r="L26" i="12"/>
  <c r="N26" i="12"/>
  <c r="O26" i="12" s="1"/>
  <c r="H27" i="12"/>
  <c r="I27" i="12" s="1"/>
  <c r="K27" i="12"/>
  <c r="L27" i="12"/>
  <c r="N27" i="12"/>
  <c r="O27" i="12"/>
  <c r="H28" i="12"/>
  <c r="I28" i="12" s="1"/>
  <c r="K28" i="12"/>
  <c r="L28" i="12" s="1"/>
  <c r="N28" i="12"/>
  <c r="O28" i="12"/>
  <c r="H29" i="12"/>
  <c r="I29" i="12"/>
  <c r="K29" i="12"/>
  <c r="L29" i="12" s="1"/>
  <c r="N29" i="12"/>
  <c r="O29" i="12" s="1"/>
  <c r="H30" i="12"/>
  <c r="I30" i="12"/>
  <c r="K30" i="12"/>
  <c r="L30" i="12"/>
  <c r="N30" i="12"/>
  <c r="O30" i="12" s="1"/>
  <c r="H31" i="12"/>
  <c r="I31" i="12" s="1"/>
  <c r="K31" i="12"/>
  <c r="L31" i="12"/>
  <c r="N31" i="12"/>
  <c r="O31" i="12"/>
  <c r="N7" i="12"/>
  <c r="O7" i="12" s="1"/>
  <c r="K7" i="12"/>
  <c r="L7" i="12" s="1"/>
  <c r="H7" i="12"/>
  <c r="I7" i="12" s="1"/>
  <c r="N6" i="12"/>
  <c r="O6" i="12" s="1"/>
  <c r="K6" i="12"/>
  <c r="L6" i="12" s="1"/>
  <c r="H6" i="12"/>
  <c r="I6" i="12" s="1"/>
  <c r="N5" i="12"/>
  <c r="K5" i="12"/>
  <c r="H5" i="12"/>
  <c r="O5" i="12"/>
  <c r="L5" i="12"/>
  <c r="I5" i="12"/>
  <c r="M9" i="1"/>
  <c r="L9" i="1"/>
  <c r="I9" i="1"/>
  <c r="J9" i="1" s="1"/>
  <c r="K83" i="8"/>
  <c r="L83" i="8" s="1"/>
  <c r="N83" i="8"/>
  <c r="O83" i="8" s="1"/>
  <c r="N72" i="8"/>
  <c r="O72" i="8" s="1"/>
  <c r="K72" i="8"/>
  <c r="L72" i="8" s="1"/>
  <c r="N19" i="8"/>
  <c r="O19" i="8" s="1"/>
  <c r="K19" i="8"/>
  <c r="L19" i="8" s="1"/>
  <c r="N71" i="8"/>
  <c r="O71" i="8" s="1"/>
  <c r="K71" i="8"/>
  <c r="L71" i="8" s="1"/>
  <c r="L71" i="1"/>
  <c r="M71" i="1" s="1"/>
  <c r="I71" i="1"/>
  <c r="J71" i="1" s="1"/>
  <c r="L67" i="1"/>
  <c r="M67" i="1" s="1"/>
  <c r="I67" i="1"/>
  <c r="J67" i="1" s="1"/>
  <c r="P51" i="1"/>
  <c r="L51" i="1"/>
  <c r="M51" i="1" s="1"/>
  <c r="I51" i="1"/>
  <c r="J51" i="1" s="1"/>
  <c r="P20" i="1"/>
  <c r="L20" i="1"/>
  <c r="M20" i="1" s="1"/>
  <c r="I20" i="1"/>
  <c r="J20" i="1" s="1"/>
  <c r="I12" i="1"/>
  <c r="J12" i="1" s="1"/>
  <c r="L12" i="1"/>
  <c r="M12" i="1" s="1"/>
  <c r="I13" i="1"/>
  <c r="J13" i="1" s="1"/>
  <c r="L13" i="1"/>
  <c r="M13" i="1" s="1"/>
  <c r="I14" i="1"/>
  <c r="J14" i="1" s="1"/>
  <c r="L14" i="1"/>
  <c r="M14" i="1" s="1"/>
  <c r="I15" i="1"/>
  <c r="J15" i="1" s="1"/>
  <c r="L15" i="1"/>
  <c r="M15" i="1" s="1"/>
  <c r="L11" i="1"/>
  <c r="M11" i="1" s="1"/>
  <c r="I11" i="1"/>
  <c r="J11" i="1" s="1"/>
  <c r="I6" i="1"/>
  <c r="J6" i="1" s="1"/>
  <c r="L6" i="1"/>
  <c r="M6" i="1" s="1"/>
  <c r="I7" i="1"/>
  <c r="J7" i="1" s="1"/>
  <c r="L7" i="1"/>
  <c r="M7" i="1" s="1"/>
  <c r="I8" i="1"/>
  <c r="J8" i="1" s="1"/>
  <c r="L8" i="1"/>
  <c r="M8" i="1" s="1"/>
  <c r="P5" i="1"/>
  <c r="L5" i="1"/>
  <c r="M5" i="1" s="1"/>
  <c r="I5" i="1"/>
  <c r="K6" i="8"/>
  <c r="L6" i="8" s="1"/>
  <c r="N6" i="8"/>
  <c r="O6" i="8" s="1"/>
  <c r="K7" i="8"/>
  <c r="L7" i="8" s="1"/>
  <c r="N7" i="8"/>
  <c r="O7" i="8" s="1"/>
  <c r="K8" i="8"/>
  <c r="L8" i="8" s="1"/>
  <c r="N8" i="8"/>
  <c r="O8" i="8" s="1"/>
  <c r="K9" i="8"/>
  <c r="L9" i="8" s="1"/>
  <c r="N9" i="8"/>
  <c r="O9" i="8" s="1"/>
  <c r="K10" i="8"/>
  <c r="L10" i="8" s="1"/>
  <c r="N10" i="8"/>
  <c r="O10" i="8" s="1"/>
  <c r="K11" i="8"/>
  <c r="L11" i="8" s="1"/>
  <c r="N11" i="8"/>
  <c r="O11" i="8" s="1"/>
  <c r="K12" i="8"/>
  <c r="L12" i="8" s="1"/>
  <c r="N12" i="8"/>
  <c r="O12" i="8" s="1"/>
  <c r="K13" i="8"/>
  <c r="L13" i="8" s="1"/>
  <c r="N13" i="8"/>
  <c r="O13" i="8" s="1"/>
  <c r="K14" i="8"/>
  <c r="L14" i="8" s="1"/>
  <c r="N14" i="8"/>
  <c r="O14" i="8" s="1"/>
  <c r="K15" i="8"/>
  <c r="L15" i="8" s="1"/>
  <c r="N15" i="8"/>
  <c r="O15" i="8" s="1"/>
  <c r="K16" i="8"/>
  <c r="L16" i="8" s="1"/>
  <c r="N16" i="8"/>
  <c r="O16" i="8" s="1"/>
  <c r="K17" i="8"/>
  <c r="L17" i="8" s="1"/>
  <c r="N17" i="8"/>
  <c r="O17" i="8" s="1"/>
  <c r="K18" i="8"/>
  <c r="L18" i="8" s="1"/>
  <c r="N18" i="8"/>
  <c r="O18" i="8" s="1"/>
  <c r="K21" i="8"/>
  <c r="L21" i="8" s="1"/>
  <c r="N21" i="8"/>
  <c r="O21" i="8" s="1"/>
  <c r="K22" i="8"/>
  <c r="L22" i="8" s="1"/>
  <c r="N22" i="8"/>
  <c r="O22" i="8" s="1"/>
  <c r="K23" i="8"/>
  <c r="L23" i="8" s="1"/>
  <c r="N23" i="8"/>
  <c r="O23" i="8" s="1"/>
  <c r="K24" i="8"/>
  <c r="L24" i="8" s="1"/>
  <c r="N24" i="8"/>
  <c r="O24" i="8" s="1"/>
  <c r="K25" i="8"/>
  <c r="L25" i="8" s="1"/>
  <c r="N25" i="8"/>
  <c r="O25" i="8" s="1"/>
  <c r="K20" i="8"/>
  <c r="L20" i="8" s="1"/>
  <c r="N20" i="8"/>
  <c r="O20" i="8" s="1"/>
  <c r="K26" i="8"/>
  <c r="L26" i="8" s="1"/>
  <c r="N26" i="8"/>
  <c r="O26" i="8" s="1"/>
  <c r="K27" i="8"/>
  <c r="L27" i="8" s="1"/>
  <c r="N27" i="8"/>
  <c r="O27" i="8" s="1"/>
  <c r="K28" i="8"/>
  <c r="L28" i="8" s="1"/>
  <c r="N28" i="8"/>
  <c r="O28" i="8" s="1"/>
  <c r="K29" i="8"/>
  <c r="L29" i="8" s="1"/>
  <c r="N29" i="8"/>
  <c r="O29" i="8" s="1"/>
  <c r="K30" i="8"/>
  <c r="L30" i="8" s="1"/>
  <c r="N30" i="8"/>
  <c r="O30" i="8" s="1"/>
  <c r="K31" i="8"/>
  <c r="L31" i="8" s="1"/>
  <c r="N31" i="8"/>
  <c r="O31" i="8" s="1"/>
  <c r="K32" i="8"/>
  <c r="L32" i="8" s="1"/>
  <c r="N32" i="8"/>
  <c r="O32" i="8" s="1"/>
  <c r="K33" i="8"/>
  <c r="L33" i="8" s="1"/>
  <c r="N33" i="8"/>
  <c r="O33" i="8" s="1"/>
  <c r="K34" i="8"/>
  <c r="L34" i="8" s="1"/>
  <c r="N34" i="8"/>
  <c r="O34" i="8" s="1"/>
  <c r="K35" i="8"/>
  <c r="L35" i="8" s="1"/>
  <c r="N35" i="8"/>
  <c r="O35" i="8" s="1"/>
  <c r="K36" i="8"/>
  <c r="L36" i="8" s="1"/>
  <c r="N36" i="8"/>
  <c r="O36" i="8" s="1"/>
  <c r="K37" i="8"/>
  <c r="L37" i="8" s="1"/>
  <c r="N37" i="8"/>
  <c r="O37" i="8" s="1"/>
  <c r="K38" i="8"/>
  <c r="L38" i="8" s="1"/>
  <c r="N38" i="8"/>
  <c r="O38" i="8" s="1"/>
  <c r="K39" i="8"/>
  <c r="L39" i="8" s="1"/>
  <c r="N39" i="8"/>
  <c r="O39" i="8" s="1"/>
  <c r="K40" i="8"/>
  <c r="L40" i="8" s="1"/>
  <c r="N40" i="8"/>
  <c r="O40" i="8" s="1"/>
  <c r="K41" i="8"/>
  <c r="L41" i="8" s="1"/>
  <c r="N41" i="8"/>
  <c r="O41" i="8" s="1"/>
  <c r="K42" i="8"/>
  <c r="L42" i="8" s="1"/>
  <c r="N42" i="8"/>
  <c r="O42" i="8" s="1"/>
  <c r="K43" i="8"/>
  <c r="L43" i="8" s="1"/>
  <c r="N43" i="8"/>
  <c r="O43" i="8" s="1"/>
  <c r="K44" i="8"/>
  <c r="L44" i="8" s="1"/>
  <c r="N44" i="8"/>
  <c r="O44" i="8" s="1"/>
  <c r="K45" i="8"/>
  <c r="L45" i="8" s="1"/>
  <c r="N45" i="8"/>
  <c r="O45" i="8" s="1"/>
  <c r="K46" i="8"/>
  <c r="L46" i="8" s="1"/>
  <c r="N46" i="8"/>
  <c r="O46" i="8" s="1"/>
  <c r="K47" i="8"/>
  <c r="L47" i="8" s="1"/>
  <c r="N47" i="8"/>
  <c r="O47" i="8" s="1"/>
  <c r="K48" i="8"/>
  <c r="L48" i="8" s="1"/>
  <c r="N48" i="8"/>
  <c r="O48" i="8" s="1"/>
  <c r="K49" i="8"/>
  <c r="L49" i="8" s="1"/>
  <c r="N49" i="8"/>
  <c r="O49" i="8" s="1"/>
  <c r="K50" i="8"/>
  <c r="L50" i="8" s="1"/>
  <c r="N50" i="8"/>
  <c r="O50" i="8" s="1"/>
  <c r="K51" i="8"/>
  <c r="L51" i="8" s="1"/>
  <c r="N51" i="8"/>
  <c r="O51" i="8" s="1"/>
  <c r="K52" i="8"/>
  <c r="L52" i="8" s="1"/>
  <c r="N52" i="8"/>
  <c r="O52" i="8" s="1"/>
  <c r="K53" i="8"/>
  <c r="L53" i="8" s="1"/>
  <c r="N53" i="8"/>
  <c r="O53" i="8" s="1"/>
  <c r="K54" i="8"/>
  <c r="L54" i="8" s="1"/>
  <c r="N54" i="8"/>
  <c r="O54" i="8" s="1"/>
  <c r="K55" i="8"/>
  <c r="L55" i="8" s="1"/>
  <c r="N55" i="8"/>
  <c r="O55" i="8" s="1"/>
  <c r="K56" i="8"/>
  <c r="L56" i="8" s="1"/>
  <c r="N56" i="8"/>
  <c r="O56" i="8" s="1"/>
  <c r="K57" i="8"/>
  <c r="L57" i="8" s="1"/>
  <c r="N57" i="8"/>
  <c r="O57" i="8" s="1"/>
  <c r="K58" i="8"/>
  <c r="L58" i="8" s="1"/>
  <c r="N58" i="8"/>
  <c r="O58" i="8" s="1"/>
  <c r="K59" i="8"/>
  <c r="L59" i="8" s="1"/>
  <c r="N59" i="8"/>
  <c r="O59" i="8" s="1"/>
  <c r="K60" i="8"/>
  <c r="L60" i="8" s="1"/>
  <c r="N60" i="8"/>
  <c r="O60" i="8" s="1"/>
  <c r="K61" i="8"/>
  <c r="L61" i="8" s="1"/>
  <c r="N61" i="8"/>
  <c r="O61" i="8" s="1"/>
  <c r="K62" i="8"/>
  <c r="L62" i="8" s="1"/>
  <c r="N62" i="8"/>
  <c r="O62" i="8" s="1"/>
  <c r="K63" i="8"/>
  <c r="L63" i="8" s="1"/>
  <c r="N63" i="8"/>
  <c r="O63" i="8" s="1"/>
  <c r="K64" i="8"/>
  <c r="L64" i="8" s="1"/>
  <c r="N64" i="8"/>
  <c r="O64" i="8" s="1"/>
  <c r="K65" i="8"/>
  <c r="L65" i="8" s="1"/>
  <c r="N65" i="8"/>
  <c r="O65" i="8" s="1"/>
  <c r="K66" i="8"/>
  <c r="L66" i="8" s="1"/>
  <c r="N66" i="8"/>
  <c r="O66" i="8" s="1"/>
  <c r="K67" i="8"/>
  <c r="L67" i="8" s="1"/>
  <c r="N67" i="8"/>
  <c r="O67" i="8" s="1"/>
  <c r="K68" i="8"/>
  <c r="L68" i="8" s="1"/>
  <c r="N68" i="8"/>
  <c r="O68" i="8" s="1"/>
  <c r="K69" i="8"/>
  <c r="L69" i="8" s="1"/>
  <c r="N69" i="8"/>
  <c r="O69" i="8" s="1"/>
  <c r="K70" i="8"/>
  <c r="L70" i="8" s="1"/>
  <c r="N70" i="8"/>
  <c r="O70" i="8" s="1"/>
  <c r="K73" i="8"/>
  <c r="L73" i="8" s="1"/>
  <c r="N73" i="8"/>
  <c r="O73" i="8" s="1"/>
  <c r="K74" i="8"/>
  <c r="L74" i="8" s="1"/>
  <c r="N74" i="8"/>
  <c r="O74" i="8" s="1"/>
  <c r="K75" i="8"/>
  <c r="L75" i="8" s="1"/>
  <c r="N75" i="8"/>
  <c r="O75" i="8" s="1"/>
  <c r="K76" i="8"/>
  <c r="L76" i="8" s="1"/>
  <c r="N76" i="8"/>
  <c r="O76" i="8" s="1"/>
  <c r="K77" i="8"/>
  <c r="L77" i="8" s="1"/>
  <c r="N77" i="8"/>
  <c r="O77" i="8" s="1"/>
  <c r="K78" i="8"/>
  <c r="L78" i="8" s="1"/>
  <c r="N78" i="8"/>
  <c r="O78" i="8" s="1"/>
  <c r="K79" i="8"/>
  <c r="L79" i="8" s="1"/>
  <c r="N79" i="8"/>
  <c r="O79" i="8" s="1"/>
  <c r="K80" i="8"/>
  <c r="L80" i="8" s="1"/>
  <c r="N80" i="8"/>
  <c r="O80" i="8" s="1"/>
  <c r="K81" i="8"/>
  <c r="L81" i="8" s="1"/>
  <c r="N81" i="8"/>
  <c r="O81" i="8" s="1"/>
  <c r="K84" i="8"/>
  <c r="L84" i="8" s="1"/>
  <c r="N84" i="8"/>
  <c r="O84" i="8" s="1"/>
  <c r="K85" i="8"/>
  <c r="L85" i="8" s="1"/>
  <c r="N85" i="8"/>
  <c r="O85" i="8" s="1"/>
  <c r="K86" i="8"/>
  <c r="L86" i="8" s="1"/>
  <c r="N86" i="8"/>
  <c r="O86" i="8" s="1"/>
  <c r="K87" i="8"/>
  <c r="L87" i="8" s="1"/>
  <c r="N87" i="8"/>
  <c r="O87" i="8" s="1"/>
  <c r="K88" i="8"/>
  <c r="L88" i="8" s="1"/>
  <c r="N88" i="8"/>
  <c r="O88" i="8" s="1"/>
  <c r="K82" i="8"/>
  <c r="L82" i="8" s="1"/>
  <c r="N82" i="8"/>
  <c r="O82" i="8" s="1"/>
  <c r="I5" i="4"/>
  <c r="H30" i="4"/>
  <c r="I30" i="4" s="1"/>
  <c r="K30" i="4"/>
  <c r="L30" i="4"/>
  <c r="N30" i="4"/>
  <c r="O30" i="4" s="1"/>
  <c r="H31" i="4"/>
  <c r="I31" i="4" s="1"/>
  <c r="K31" i="4"/>
  <c r="L31" i="4"/>
  <c r="N31" i="4"/>
  <c r="O31" i="4" s="1"/>
  <c r="H32" i="4"/>
  <c r="I32" i="4"/>
  <c r="K32" i="4"/>
  <c r="L32" i="4" s="1"/>
  <c r="N32" i="4"/>
  <c r="O32" i="4" s="1"/>
  <c r="H33" i="4"/>
  <c r="I33" i="4" s="1"/>
  <c r="K33" i="4"/>
  <c r="L33" i="4" s="1"/>
  <c r="N33" i="4"/>
  <c r="O33" i="4" s="1"/>
  <c r="H34" i="4"/>
  <c r="I34" i="4" s="1"/>
  <c r="K34" i="4"/>
  <c r="L34" i="4" s="1"/>
  <c r="N34" i="4"/>
  <c r="O34" i="4" s="1"/>
  <c r="H35" i="4"/>
  <c r="I35" i="4"/>
  <c r="K35" i="4"/>
  <c r="L35" i="4"/>
  <c r="N35" i="4"/>
  <c r="O35" i="4" s="1"/>
  <c r="H36" i="4"/>
  <c r="I36" i="4" s="1"/>
  <c r="K36" i="4"/>
  <c r="L36" i="4"/>
  <c r="N36" i="4"/>
  <c r="O36" i="4"/>
  <c r="H25" i="4"/>
  <c r="I25" i="4" s="1"/>
  <c r="N25" i="4"/>
  <c r="O25" i="4" s="1"/>
  <c r="K25" i="4"/>
  <c r="L25" i="4" s="1"/>
  <c r="N6" i="4"/>
  <c r="O6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6" i="4"/>
  <c r="O26" i="4" s="1"/>
  <c r="N27" i="4"/>
  <c r="O27" i="4" s="1"/>
  <c r="N28" i="4"/>
  <c r="O28" i="4" s="1"/>
  <c r="N29" i="4"/>
  <c r="O29" i="4" s="1"/>
  <c r="N5" i="4"/>
  <c r="O5" i="4" s="1"/>
  <c r="H6" i="4"/>
  <c r="I6" i="4" s="1"/>
  <c r="K6" i="4"/>
  <c r="L6" i="4" s="1"/>
  <c r="H7" i="4"/>
  <c r="I7" i="4" s="1"/>
  <c r="K7" i="4"/>
  <c r="L7" i="4" s="1"/>
  <c r="H8" i="4"/>
  <c r="I8" i="4" s="1"/>
  <c r="K8" i="4"/>
  <c r="L8" i="4" s="1"/>
  <c r="H9" i="4"/>
  <c r="I9" i="4" s="1"/>
  <c r="K9" i="4"/>
  <c r="L9" i="4" s="1"/>
  <c r="H10" i="4"/>
  <c r="K10" i="4"/>
  <c r="L10" i="4" s="1"/>
  <c r="H11" i="4"/>
  <c r="I11" i="4" s="1"/>
  <c r="K11" i="4"/>
  <c r="L11" i="4" s="1"/>
  <c r="H12" i="4"/>
  <c r="I12" i="4" s="1"/>
  <c r="K12" i="4"/>
  <c r="L12" i="4" s="1"/>
  <c r="H13" i="4"/>
  <c r="I13" i="4" s="1"/>
  <c r="K13" i="4"/>
  <c r="L13" i="4" s="1"/>
  <c r="H14" i="4"/>
  <c r="I14" i="4" s="1"/>
  <c r="K14" i="4"/>
  <c r="L14" i="4" s="1"/>
  <c r="H15" i="4"/>
  <c r="I15" i="4" s="1"/>
  <c r="K15" i="4"/>
  <c r="L15" i="4" s="1"/>
  <c r="H16" i="4"/>
  <c r="I16" i="4" s="1"/>
  <c r="K16" i="4"/>
  <c r="L16" i="4" s="1"/>
  <c r="H17" i="4"/>
  <c r="I17" i="4" s="1"/>
  <c r="K17" i="4"/>
  <c r="L17" i="4" s="1"/>
  <c r="H18" i="4"/>
  <c r="K18" i="4"/>
  <c r="L18" i="4" s="1"/>
  <c r="H19" i="4"/>
  <c r="I19" i="4" s="1"/>
  <c r="K19" i="4"/>
  <c r="L19" i="4" s="1"/>
  <c r="H20" i="4"/>
  <c r="I20" i="4" s="1"/>
  <c r="K20" i="4"/>
  <c r="L20" i="4" s="1"/>
  <c r="H21" i="4"/>
  <c r="I21" i="4" s="1"/>
  <c r="K21" i="4"/>
  <c r="L21" i="4" s="1"/>
  <c r="H22" i="4"/>
  <c r="I22" i="4" s="1"/>
  <c r="K22" i="4"/>
  <c r="L22" i="4" s="1"/>
  <c r="H23" i="4"/>
  <c r="I23" i="4" s="1"/>
  <c r="K23" i="4"/>
  <c r="L23" i="4" s="1"/>
  <c r="H24" i="4"/>
  <c r="I24" i="4" s="1"/>
  <c r="K24" i="4"/>
  <c r="L24" i="4" s="1"/>
  <c r="H26" i="4"/>
  <c r="K26" i="4"/>
  <c r="L26" i="4" s="1"/>
  <c r="H27" i="4"/>
  <c r="I27" i="4" s="1"/>
  <c r="K27" i="4"/>
  <c r="L27" i="4" s="1"/>
  <c r="H28" i="4"/>
  <c r="I28" i="4" s="1"/>
  <c r="K28" i="4"/>
  <c r="L28" i="4" s="1"/>
  <c r="H29" i="4"/>
  <c r="I29" i="4" s="1"/>
  <c r="K29" i="4"/>
  <c r="L29" i="4" s="1"/>
  <c r="M95" i="5" l="1"/>
  <c r="G94" i="5"/>
  <c r="N94" i="5"/>
  <c r="N95" i="5" s="1"/>
  <c r="H94" i="5"/>
  <c r="O94" i="5"/>
  <c r="O95" i="5" s="1"/>
  <c r="I94" i="5"/>
  <c r="I68" i="5"/>
  <c r="N68" i="5"/>
  <c r="N69" i="5" s="1"/>
  <c r="M69" i="5"/>
  <c r="G68" i="5"/>
  <c r="H68" i="5"/>
  <c r="O35" i="5"/>
  <c r="I16" i="7"/>
  <c r="I17" i="7" s="1"/>
  <c r="I26" i="4"/>
  <c r="I18" i="4"/>
  <c r="I10" i="4"/>
  <c r="L68" i="1"/>
  <c r="M68" i="1" s="1"/>
  <c r="I68" i="1"/>
  <c r="J68" i="1" s="1"/>
  <c r="L64" i="1"/>
  <c r="M64" i="1" s="1"/>
  <c r="I64" i="1"/>
  <c r="J64" i="1" s="1"/>
  <c r="L63" i="1"/>
  <c r="M63" i="1" s="1"/>
  <c r="I63" i="1"/>
  <c r="J63" i="1" s="1"/>
  <c r="L62" i="1"/>
  <c r="M62" i="1" s="1"/>
  <c r="I62" i="1"/>
  <c r="J62" i="1" s="1"/>
  <c r="L61" i="1"/>
  <c r="M61" i="1" s="1"/>
  <c r="I61" i="1"/>
  <c r="J61" i="1" s="1"/>
  <c r="L60" i="1"/>
  <c r="M60" i="1" s="1"/>
  <c r="I60" i="1"/>
  <c r="J60" i="1" s="1"/>
  <c r="L59" i="1"/>
  <c r="M59" i="1" s="1"/>
  <c r="I59" i="1"/>
  <c r="J59" i="1" s="1"/>
  <c r="L58" i="1"/>
  <c r="M58" i="1" s="1"/>
  <c r="I58" i="1"/>
  <c r="J58" i="1" s="1"/>
  <c r="L57" i="1"/>
  <c r="M57" i="1" s="1"/>
  <c r="I57" i="1"/>
  <c r="J57" i="1" s="1"/>
  <c r="L56" i="1"/>
  <c r="M56" i="1" s="1"/>
  <c r="I56" i="1"/>
  <c r="J56" i="1" s="1"/>
  <c r="L55" i="1"/>
  <c r="M55" i="1" s="1"/>
  <c r="I55" i="1"/>
  <c r="J55" i="1" s="1"/>
  <c r="L54" i="1"/>
  <c r="M54" i="1" s="1"/>
  <c r="I54" i="1"/>
  <c r="J54" i="1" s="1"/>
  <c r="L53" i="1"/>
  <c r="M53" i="1" s="1"/>
  <c r="I53" i="1"/>
  <c r="J53" i="1" s="1"/>
  <c r="L52" i="1"/>
  <c r="M52" i="1" s="1"/>
  <c r="I52" i="1"/>
  <c r="J52" i="1" s="1"/>
  <c r="L48" i="1"/>
  <c r="M48" i="1" s="1"/>
  <c r="I48" i="1"/>
  <c r="J48" i="1" s="1"/>
  <c r="L47" i="1"/>
  <c r="M47" i="1" s="1"/>
  <c r="I47" i="1"/>
  <c r="J47" i="1" s="1"/>
  <c r="L46" i="1"/>
  <c r="M46" i="1" s="1"/>
  <c r="I46" i="1"/>
  <c r="J46" i="1" s="1"/>
  <c r="L45" i="1"/>
  <c r="M45" i="1" s="1"/>
  <c r="I45" i="1"/>
  <c r="J45" i="1" s="1"/>
  <c r="L44" i="1"/>
  <c r="M44" i="1" s="1"/>
  <c r="I44" i="1"/>
  <c r="J44" i="1" s="1"/>
  <c r="L43" i="1"/>
  <c r="M43" i="1" s="1"/>
  <c r="I43" i="1"/>
  <c r="J43" i="1" s="1"/>
  <c r="L42" i="1"/>
  <c r="M42" i="1" s="1"/>
  <c r="I42" i="1"/>
  <c r="J42" i="1" s="1"/>
  <c r="L41" i="1"/>
  <c r="M41" i="1" s="1"/>
  <c r="I41" i="1"/>
  <c r="J41" i="1" s="1"/>
  <c r="L40" i="1"/>
  <c r="M40" i="1" s="1"/>
  <c r="I40" i="1"/>
  <c r="J40" i="1" s="1"/>
  <c r="L39" i="1"/>
  <c r="M39" i="1" s="1"/>
  <c r="I39" i="1"/>
  <c r="J39" i="1" s="1"/>
  <c r="L38" i="1"/>
  <c r="M38" i="1" s="1"/>
  <c r="I38" i="1"/>
  <c r="J38" i="1" s="1"/>
  <c r="L37" i="1"/>
  <c r="M37" i="1" s="1"/>
  <c r="I37" i="1"/>
  <c r="J37" i="1" s="1"/>
  <c r="L36" i="1"/>
  <c r="M36" i="1" s="1"/>
  <c r="I36" i="1"/>
  <c r="J36" i="1" s="1"/>
  <c r="L35" i="1"/>
  <c r="M35" i="1" s="1"/>
  <c r="I35" i="1"/>
  <c r="J35" i="1" s="1"/>
  <c r="L34" i="1"/>
  <c r="M34" i="1" s="1"/>
  <c r="I34" i="1"/>
  <c r="J34" i="1" s="1"/>
  <c r="L33" i="1"/>
  <c r="M33" i="1" s="1"/>
  <c r="I33" i="1"/>
  <c r="J33" i="1" s="1"/>
  <c r="L32" i="1"/>
  <c r="M32" i="1" s="1"/>
  <c r="I32" i="1"/>
  <c r="J32" i="1" s="1"/>
  <c r="L31" i="1"/>
  <c r="M31" i="1" s="1"/>
  <c r="I31" i="1"/>
  <c r="J31" i="1" s="1"/>
  <c r="L30" i="1"/>
  <c r="M30" i="1" s="1"/>
  <c r="I30" i="1"/>
  <c r="J30" i="1" s="1"/>
  <c r="L29" i="1"/>
  <c r="M29" i="1" s="1"/>
  <c r="I29" i="1"/>
  <c r="J29" i="1" s="1"/>
  <c r="L28" i="1"/>
  <c r="M28" i="1" s="1"/>
  <c r="I28" i="1"/>
  <c r="J28" i="1" s="1"/>
  <c r="L27" i="1"/>
  <c r="M27" i="1" s="1"/>
  <c r="I27" i="1"/>
  <c r="J27" i="1" s="1"/>
  <c r="L26" i="1"/>
  <c r="M26" i="1" s="1"/>
  <c r="I26" i="1"/>
  <c r="J26" i="1" s="1"/>
  <c r="L25" i="1"/>
  <c r="M25" i="1" s="1"/>
  <c r="I25" i="1"/>
  <c r="J25" i="1" s="1"/>
  <c r="L24" i="1"/>
  <c r="M24" i="1" s="1"/>
  <c r="I24" i="1"/>
  <c r="J24" i="1" s="1"/>
  <c r="L23" i="1"/>
  <c r="M23" i="1" s="1"/>
  <c r="I23" i="1"/>
  <c r="J23" i="1" s="1"/>
  <c r="L22" i="1"/>
  <c r="M22" i="1" s="1"/>
  <c r="I22" i="1"/>
  <c r="J22" i="1" s="1"/>
  <c r="L21" i="1"/>
  <c r="M21" i="1" s="1"/>
  <c r="I21" i="1"/>
  <c r="J21" i="1" s="1"/>
  <c r="F33" i="5" l="1"/>
  <c r="G33" i="5"/>
  <c r="M34" i="5" s="1"/>
  <c r="M35" i="5" l="1"/>
  <c r="K5" i="4" l="1"/>
  <c r="L5" i="4" s="1"/>
  <c r="H5" i="4"/>
  <c r="N5" i="8" l="1"/>
  <c r="O5" i="8" s="1"/>
  <c r="K5" i="8"/>
  <c r="L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75" authorId="0" shapeId="0" xr:uid="{F61D5373-33FC-4A0C-B8B5-82D4C5F52A22}">
      <text>
        <r>
          <rPr>
            <b/>
            <sz val="9"/>
            <color indexed="81"/>
            <rFont val="돋움"/>
            <family val="3"/>
            <charset val="129"/>
          </rPr>
          <t>검사시행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코드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</commentList>
</comments>
</file>

<file path=xl/sharedStrings.xml><?xml version="1.0" encoding="utf-8"?>
<sst xmlns="http://schemas.openxmlformats.org/spreadsheetml/2006/main" count="1847" uniqueCount="935">
  <si>
    <t>연번</t>
    <phoneticPr fontId="3" type="noConversion"/>
  </si>
  <si>
    <t>수가코드</t>
    <phoneticPr fontId="3" type="noConversion"/>
  </si>
  <si>
    <t>심리검사 명칭</t>
    <phoneticPr fontId="3" type="noConversion"/>
  </si>
  <si>
    <t>상대가치점수</t>
    <phoneticPr fontId="3" type="noConversion"/>
  </si>
  <si>
    <t>건강보험</t>
    <phoneticPr fontId="3" type="noConversion"/>
  </si>
  <si>
    <t>산재보험</t>
    <phoneticPr fontId="3" type="noConversion"/>
  </si>
  <si>
    <t>자동차보험</t>
    <phoneticPr fontId="3" type="noConversion"/>
  </si>
  <si>
    <t>의료급여</t>
    <phoneticPr fontId="3" type="noConversion"/>
  </si>
  <si>
    <t>F6201</t>
    <phoneticPr fontId="3" type="noConversion"/>
  </si>
  <si>
    <t>F6240</t>
    <phoneticPr fontId="3" type="noConversion"/>
  </si>
  <si>
    <t>F6203</t>
    <phoneticPr fontId="3" type="noConversion"/>
  </si>
  <si>
    <t>F6231</t>
    <phoneticPr fontId="3" type="noConversion"/>
  </si>
  <si>
    <t>F6232</t>
    <phoneticPr fontId="3" type="noConversion"/>
  </si>
  <si>
    <t>F6213</t>
    <phoneticPr fontId="3" type="noConversion"/>
  </si>
  <si>
    <t>F6214</t>
  </si>
  <si>
    <t>F6212</t>
    <phoneticPr fontId="3" type="noConversion"/>
  </si>
  <si>
    <t>F6215</t>
    <phoneticPr fontId="3" type="noConversion"/>
  </si>
  <si>
    <t>FX702</t>
  </si>
  <si>
    <t>FY842</t>
    <phoneticPr fontId="3" type="noConversion"/>
  </si>
  <si>
    <t>F6216</t>
    <phoneticPr fontId="3" type="noConversion"/>
  </si>
  <si>
    <t>F6217</t>
    <phoneticPr fontId="3" type="noConversion"/>
  </si>
  <si>
    <t>FY686</t>
    <phoneticPr fontId="3" type="noConversion"/>
  </si>
  <si>
    <t>F6221</t>
    <phoneticPr fontId="3" type="noConversion"/>
  </si>
  <si>
    <t>F6222</t>
    <phoneticPr fontId="3" type="noConversion"/>
  </si>
  <si>
    <t>연번</t>
    <phoneticPr fontId="3" type="noConversion"/>
  </si>
  <si>
    <t>수가코드</t>
    <phoneticPr fontId="3" type="noConversion"/>
  </si>
  <si>
    <t>검사명칭</t>
    <phoneticPr fontId="3" type="noConversion"/>
  </si>
  <si>
    <t>FY739</t>
    <phoneticPr fontId="3" type="noConversion"/>
  </si>
  <si>
    <t>FY738</t>
    <phoneticPr fontId="3" type="noConversion"/>
  </si>
  <si>
    <t>FZ685</t>
    <phoneticPr fontId="3" type="noConversion"/>
  </si>
  <si>
    <t>유형 분류</t>
    <phoneticPr fontId="3" type="noConversion"/>
  </si>
  <si>
    <t>병원급 단가</t>
    <phoneticPr fontId="3" type="noConversion"/>
  </si>
  <si>
    <t>FB001</t>
    <phoneticPr fontId="3" type="noConversion"/>
  </si>
  <si>
    <t>종합검사</t>
    <phoneticPr fontId="3" type="noConversion"/>
  </si>
  <si>
    <t>FB002</t>
    <phoneticPr fontId="3" type="noConversion"/>
  </si>
  <si>
    <t>FB003</t>
    <phoneticPr fontId="3" type="noConversion"/>
  </si>
  <si>
    <t>FB004</t>
    <phoneticPr fontId="3" type="noConversion"/>
  </si>
  <si>
    <t>개별검사-유형Ⅲ</t>
  </si>
  <si>
    <t>개별검사-유형Ⅳ</t>
  </si>
  <si>
    <t>개별검사-유형Ⅵ</t>
  </si>
  <si>
    <t>FB011</t>
    <phoneticPr fontId="3" type="noConversion"/>
  </si>
  <si>
    <t xml:space="preserve"> 유형 -Ⅰ 신경심리검사  3개 ~ 5개 </t>
    <phoneticPr fontId="3" type="noConversion"/>
  </si>
  <si>
    <t>소군집검사</t>
    <phoneticPr fontId="3" type="noConversion"/>
  </si>
  <si>
    <t>FB012</t>
    <phoneticPr fontId="3" type="noConversion"/>
  </si>
  <si>
    <t xml:space="preserve"> 유형 -Ⅰ 신경심리검사  6개 ~ 8개 </t>
    <phoneticPr fontId="3" type="noConversion"/>
  </si>
  <si>
    <t>FB013</t>
    <phoneticPr fontId="3" type="noConversion"/>
  </si>
  <si>
    <t xml:space="preserve"> 유형 -Ⅰ 신경심리검사  9개 이상 </t>
    <phoneticPr fontId="3" type="noConversion"/>
  </si>
  <si>
    <t>FB021</t>
    <phoneticPr fontId="3" type="noConversion"/>
  </si>
  <si>
    <t xml:space="preserve"> 유형 -Ⅱ 신경심리검사  1개 ~ 3개 </t>
    <phoneticPr fontId="3" type="noConversion"/>
  </si>
  <si>
    <t>FB022</t>
    <phoneticPr fontId="3" type="noConversion"/>
  </si>
  <si>
    <t xml:space="preserve"> 유형 -Ⅱ 신경심리검사 4개 이상</t>
    <phoneticPr fontId="3" type="noConversion"/>
  </si>
  <si>
    <t>FB01A001</t>
  </si>
  <si>
    <t>개별검사-유형Ⅰ</t>
  </si>
  <si>
    <t>FB01A002</t>
    <phoneticPr fontId="3" type="noConversion"/>
  </si>
  <si>
    <t>FB01A003</t>
  </si>
  <si>
    <t>FB01A004</t>
  </si>
  <si>
    <t>FB01A005</t>
  </si>
  <si>
    <t>FB01A006</t>
  </si>
  <si>
    <t>FB01A007</t>
  </si>
  <si>
    <t>개별검사-유형Ⅰ</t>
    <phoneticPr fontId="3" type="noConversion"/>
  </si>
  <si>
    <t>FB01A009</t>
  </si>
  <si>
    <t>FB01A010</t>
  </si>
  <si>
    <t>FB01A011</t>
  </si>
  <si>
    <t>FB01A012</t>
  </si>
  <si>
    <t>FB01A013</t>
  </si>
  <si>
    <t>FB01A014</t>
  </si>
  <si>
    <t>FB01A015</t>
  </si>
  <si>
    <t>FB01A016</t>
  </si>
  <si>
    <t>FB02B001</t>
    <phoneticPr fontId="3" type="noConversion"/>
  </si>
  <si>
    <t>개별검사-유형Ⅱ</t>
    <phoneticPr fontId="3" type="noConversion"/>
  </si>
  <si>
    <t>FB02B002</t>
  </si>
  <si>
    <t>개별검사-유형Ⅱ</t>
  </si>
  <si>
    <t>FB02B003</t>
  </si>
  <si>
    <t>FB02B004</t>
    <phoneticPr fontId="3" type="noConversion"/>
  </si>
  <si>
    <t>FB02B005</t>
  </si>
  <si>
    <t>FB02B006</t>
  </si>
  <si>
    <t>-</t>
    <phoneticPr fontId="3" type="noConversion"/>
  </si>
  <si>
    <t>분류</t>
    <phoneticPr fontId="3" type="noConversion"/>
  </si>
  <si>
    <t>주의력</t>
    <phoneticPr fontId="3" type="noConversion"/>
  </si>
  <si>
    <t>기억력</t>
    <phoneticPr fontId="3" type="noConversion"/>
  </si>
  <si>
    <t>언어능력</t>
    <phoneticPr fontId="3" type="noConversion"/>
  </si>
  <si>
    <t>PSY001</t>
    <phoneticPr fontId="3" type="noConversion"/>
  </si>
  <si>
    <t>PSY002</t>
    <phoneticPr fontId="3" type="noConversion"/>
  </si>
  <si>
    <t>PSY003</t>
    <phoneticPr fontId="3" type="noConversion"/>
  </si>
  <si>
    <t>급여</t>
    <phoneticPr fontId="3" type="noConversion"/>
  </si>
  <si>
    <t>검사지 가격</t>
    <phoneticPr fontId="3" type="noConversion"/>
  </si>
  <si>
    <t xml:space="preserve">급여 </t>
    <phoneticPr fontId="3" type="noConversion"/>
  </si>
  <si>
    <t>NCD-PSY001</t>
    <phoneticPr fontId="3" type="noConversion"/>
  </si>
  <si>
    <t>로르샤하 검사               (The Rorschach Test)</t>
    <phoneticPr fontId="3" type="noConversion"/>
  </si>
  <si>
    <t>문장 완성 검사              (Sentence Completion Test: SCT)</t>
    <phoneticPr fontId="3" type="noConversion"/>
  </si>
  <si>
    <t>간이 정신상태 검사 (Mini-Mental State Examination: MMSE)</t>
    <phoneticPr fontId="3" type="noConversion"/>
  </si>
  <si>
    <t xml:space="preserve">아이젱크 성격검사     (Eysenck Personality Scale: K-EPS) </t>
    <phoneticPr fontId="3" type="noConversion"/>
  </si>
  <si>
    <t>가격 정보</t>
    <phoneticPr fontId="3" type="noConversion"/>
  </si>
  <si>
    <t>비고</t>
    <phoneticPr fontId="3" type="noConversion"/>
  </si>
  <si>
    <t>섭식 장애 평가         (Eating Disorder Assessment)</t>
    <phoneticPr fontId="3" type="noConversion"/>
  </si>
  <si>
    <t>주제 통각 검사              (Tematic Apperception Test: TAT / Children Apperception Test: CAT)</t>
    <phoneticPr fontId="3" type="noConversion"/>
  </si>
  <si>
    <t>동적 가족 그림 검사       (Kinetic Family Drawing: KFD)</t>
    <phoneticPr fontId="3" type="noConversion"/>
  </si>
  <si>
    <t>검사지 가격</t>
    <phoneticPr fontId="3" type="noConversion"/>
  </si>
  <si>
    <t>검사지 가격</t>
    <phoneticPr fontId="3" type="noConversion"/>
  </si>
  <si>
    <t>연번</t>
    <phoneticPr fontId="3" type="noConversion"/>
  </si>
  <si>
    <t>의원급단가</t>
    <phoneticPr fontId="3" type="noConversion"/>
  </si>
  <si>
    <t>종류</t>
    <phoneticPr fontId="3" type="noConversion"/>
  </si>
  <si>
    <t>수가코드</t>
  </si>
  <si>
    <t>유형분류</t>
    <phoneticPr fontId="3" type="noConversion"/>
  </si>
  <si>
    <t>상대가치점수</t>
  </si>
  <si>
    <t>점수당단가</t>
    <phoneticPr fontId="3" type="noConversion"/>
  </si>
  <si>
    <t>의원단가</t>
    <phoneticPr fontId="3" type="noConversion"/>
  </si>
  <si>
    <t>병원급이상단가</t>
    <phoneticPr fontId="3" type="noConversion"/>
  </si>
  <si>
    <t>다차원척도-아동</t>
    <phoneticPr fontId="3" type="noConversion"/>
  </si>
  <si>
    <t>FY753210</t>
  </si>
  <si>
    <t>Level Ⅲ</t>
  </si>
  <si>
    <t>FY753250</t>
  </si>
  <si>
    <t>FY753080</t>
  </si>
  <si>
    <t>FY753070</t>
  </si>
  <si>
    <t>다차원척도-청소년</t>
    <phoneticPr fontId="3" type="noConversion"/>
  </si>
  <si>
    <t>FY753100</t>
  </si>
  <si>
    <t>다차원척도-성인</t>
    <phoneticPr fontId="3" type="noConversion"/>
  </si>
  <si>
    <t>FY753260</t>
    <phoneticPr fontId="3" type="noConversion"/>
  </si>
  <si>
    <t>다차원척도-노인</t>
    <phoneticPr fontId="3" type="noConversion"/>
  </si>
  <si>
    <t>FY753270</t>
  </si>
  <si>
    <t>FY753120</t>
  </si>
  <si>
    <t>FY753050</t>
  </si>
  <si>
    <t>FY753150</t>
  </si>
  <si>
    <t>다차원척도-면담</t>
    <phoneticPr fontId="3" type="noConversion"/>
  </si>
  <si>
    <t>FY756040</t>
  </si>
  <si>
    <t>Level Ⅵ</t>
    <phoneticPr fontId="3" type="noConversion"/>
  </si>
  <si>
    <t>FY754030</t>
  </si>
  <si>
    <t>Level Ⅳ</t>
    <phoneticPr fontId="3" type="noConversion"/>
  </si>
  <si>
    <t>FY756020</t>
  </si>
  <si>
    <t>사고장애-면담</t>
    <phoneticPr fontId="3" type="noConversion"/>
  </si>
  <si>
    <t>Level Ⅴ</t>
    <phoneticPr fontId="3" type="noConversion"/>
  </si>
  <si>
    <t>스트레스</t>
    <phoneticPr fontId="3" type="noConversion"/>
  </si>
  <si>
    <t>FY751050</t>
  </si>
  <si>
    <t>Level Ⅰ</t>
    <phoneticPr fontId="3" type="noConversion"/>
  </si>
  <si>
    <t>FY752260</t>
  </si>
  <si>
    <t>Level Ⅱ</t>
  </si>
  <si>
    <t>자살 위험성</t>
    <phoneticPr fontId="3" type="noConversion"/>
  </si>
  <si>
    <t>FY752180</t>
  </si>
  <si>
    <t>FY753230</t>
  </si>
  <si>
    <t>FY754040</t>
  </si>
  <si>
    <t>콜롬비아 자살 심각도 평정척도 [Columbia Suicide Severity Rating Scale: C-SSRS]</t>
    <phoneticPr fontId="3" type="noConversion"/>
  </si>
  <si>
    <t>FY752160</t>
  </si>
  <si>
    <t>FY752150</t>
  </si>
  <si>
    <t>FY753180</t>
  </si>
  <si>
    <t>FY752130</t>
  </si>
  <si>
    <t>FY753140</t>
  </si>
  <si>
    <t>FY753190</t>
  </si>
  <si>
    <t>FY752170</t>
  </si>
  <si>
    <t>FY752270</t>
  </si>
  <si>
    <t>FY752060</t>
  </si>
  <si>
    <t>FY752070</t>
  </si>
  <si>
    <t>FY753240</t>
  </si>
  <si>
    <t>FY751040</t>
  </si>
  <si>
    <t>FY753040</t>
  </si>
  <si>
    <t>FY753220</t>
  </si>
  <si>
    <t>FY752320</t>
  </si>
  <si>
    <t>FY752110</t>
  </si>
  <si>
    <t>FY751010</t>
  </si>
  <si>
    <t>우울-불안</t>
    <phoneticPr fontId="3" type="noConversion"/>
  </si>
  <si>
    <t>FY752200</t>
  </si>
  <si>
    <t>FY752080</t>
  </si>
  <si>
    <t>FY753030</t>
  </si>
  <si>
    <t>FY752010</t>
  </si>
  <si>
    <t>분노 관련 증상</t>
    <phoneticPr fontId="3" type="noConversion"/>
  </si>
  <si>
    <t>FY753170</t>
  </si>
  <si>
    <t>FY753020</t>
  </si>
  <si>
    <t>FY752280</t>
  </si>
  <si>
    <t>FY752140</t>
  </si>
  <si>
    <t>FY753010</t>
  </si>
  <si>
    <t>FY752040</t>
  </si>
  <si>
    <t>부정적 평가에 대한 두려움척도 [Fear of Negative Evaluation: FNE]</t>
    <phoneticPr fontId="3" type="noConversion"/>
  </si>
  <si>
    <t>FY752100</t>
  </si>
  <si>
    <t>DSM-5를 위한 생활 사건 점검목록표 [Life Events Checklist for DSM-5: LEC-5]</t>
    <phoneticPr fontId="3" type="noConversion"/>
  </si>
  <si>
    <t>FY752300</t>
  </si>
  <si>
    <t>FY756010</t>
  </si>
  <si>
    <t>임상가를 위한 외상후 스트레스 장애 척도 [Clinician Administered Posttraumatic Stress Disorder Scale: CAPS]</t>
    <phoneticPr fontId="3" type="noConversion"/>
  </si>
  <si>
    <t>FY752120</t>
  </si>
  <si>
    <t>FY754010</t>
  </si>
  <si>
    <t>FY752020</t>
  </si>
  <si>
    <t>FY752030</t>
  </si>
  <si>
    <t>FY752330</t>
  </si>
  <si>
    <t>수면 장애-수면질</t>
    <phoneticPr fontId="3" type="noConversion"/>
  </si>
  <si>
    <t>FY752350</t>
  </si>
  <si>
    <t>수면 장애-하지불안</t>
    <phoneticPr fontId="3" type="noConversion"/>
  </si>
  <si>
    <t>FY751080</t>
  </si>
  <si>
    <t>수면 장애-역기능사고</t>
    <phoneticPr fontId="3" type="noConversion"/>
  </si>
  <si>
    <t>FY752240</t>
  </si>
  <si>
    <t>수면에 대한 역기능적 생각 척도 [Dysfunctional Beliefs about Sleep Scale: DBAS]</t>
    <phoneticPr fontId="3" type="noConversion"/>
  </si>
  <si>
    <t>자폐성 장애</t>
    <phoneticPr fontId="3" type="noConversion"/>
  </si>
  <si>
    <t>FY753060</t>
  </si>
  <si>
    <t>FY752220</t>
  </si>
  <si>
    <t>FY756060</t>
  </si>
  <si>
    <t>FY754020</t>
  </si>
  <si>
    <t>FY756050</t>
  </si>
  <si>
    <t>ADHD-아동</t>
    <phoneticPr fontId="3" type="noConversion"/>
  </si>
  <si>
    <t>FY752250</t>
  </si>
  <si>
    <t>스완슨, 놀란, 펠햄 질문지 [Swanson, Nolan and Pelham Questionnaire: SNAP]</t>
    <phoneticPr fontId="3" type="noConversion"/>
  </si>
  <si>
    <t>ADHD-성인</t>
    <phoneticPr fontId="3" type="noConversion"/>
  </si>
  <si>
    <t>FY753090</t>
  </si>
  <si>
    <t>FY753130</t>
  </si>
  <si>
    <t>파킨슨병- 삶의 질</t>
    <phoneticPr fontId="3" type="noConversion"/>
  </si>
  <si>
    <t>FY751070</t>
  </si>
  <si>
    <t>파킨슨병 환자의 삶의 질 평가 설문지-39 [The 39-Item Parkinson's Disease Questionnaire: PDQ-39]</t>
    <phoneticPr fontId="3" type="noConversion"/>
  </si>
  <si>
    <t>파킨슨병- 비운동증상</t>
    <phoneticPr fontId="3" type="noConversion"/>
  </si>
  <si>
    <t>FY752340</t>
  </si>
  <si>
    <t>파킨슨병- 수면 증상</t>
    <phoneticPr fontId="3" type="noConversion"/>
  </si>
  <si>
    <t>FY751060</t>
  </si>
  <si>
    <t>FY751030</t>
    <phoneticPr fontId="3" type="noConversion"/>
  </si>
  <si>
    <t>FY752090</t>
  </si>
  <si>
    <t>FY751020</t>
  </si>
  <si>
    <t>FY752290</t>
  </si>
  <si>
    <t>FY752310</t>
  </si>
  <si>
    <t>가족기능</t>
    <phoneticPr fontId="3" type="noConversion"/>
  </si>
  <si>
    <t>FY753110</t>
  </si>
  <si>
    <t>가족기능-부모와 아동</t>
    <phoneticPr fontId="3" type="noConversion"/>
  </si>
  <si>
    <t>FY753160</t>
  </si>
  <si>
    <t>심리도식</t>
    <phoneticPr fontId="3" type="noConversion"/>
  </si>
  <si>
    <t>FY753200</t>
  </si>
  <si>
    <t>적응기능</t>
    <phoneticPr fontId="3" type="noConversion"/>
  </si>
  <si>
    <t>FY752230</t>
  </si>
  <si>
    <t>FY752190</t>
  </si>
  <si>
    <t>상급종합원</t>
    <phoneticPr fontId="3" type="noConversion"/>
  </si>
  <si>
    <t>종합병원</t>
    <phoneticPr fontId="3" type="noConversion"/>
  </si>
  <si>
    <t>의원</t>
    <phoneticPr fontId="3" type="noConversion"/>
  </si>
  <si>
    <t>의원가격</t>
    <phoneticPr fontId="3" type="noConversion"/>
  </si>
  <si>
    <t>병원가격</t>
    <phoneticPr fontId="3" type="noConversion"/>
  </si>
  <si>
    <t>심리검사 급여 항목</t>
    <phoneticPr fontId="3" type="noConversion"/>
  </si>
  <si>
    <t>신경심리검사 급여 항목</t>
    <phoneticPr fontId="3" type="noConversion"/>
  </si>
  <si>
    <t>PSY004</t>
    <phoneticPr fontId="3" type="noConversion"/>
  </si>
  <si>
    <t>시각-운동 통합검사 6판    (VMI : Beery-VMI-6)</t>
    <phoneticPr fontId="3" type="noConversion"/>
  </si>
  <si>
    <t>다면적 인성검사-청소년  (Minnesota Multipahasic Presonality Inventiry-A: MMPI-A)</t>
    <phoneticPr fontId="3" type="noConversion"/>
  </si>
  <si>
    <t>신체화 장애</t>
    <phoneticPr fontId="3" type="noConversion"/>
  </si>
  <si>
    <t>양극성 장애-아동</t>
    <phoneticPr fontId="3" type="noConversion"/>
  </si>
  <si>
    <t>양극성 장애-경조증</t>
    <phoneticPr fontId="3" type="noConversion"/>
  </si>
  <si>
    <t>양극성 장애-조증</t>
    <phoneticPr fontId="3" type="noConversion"/>
  </si>
  <si>
    <t>양극성 장애-우울</t>
    <phoneticPr fontId="3" type="noConversion"/>
  </si>
  <si>
    <t>우울 장애-반추사고</t>
    <phoneticPr fontId="3" type="noConversion"/>
  </si>
  <si>
    <t>우울 장애-아동</t>
    <phoneticPr fontId="3" type="noConversion"/>
  </si>
  <si>
    <t>우울 장애-성인</t>
    <phoneticPr fontId="3" type="noConversion"/>
  </si>
  <si>
    <t>우울 장애-노인</t>
    <phoneticPr fontId="3" type="noConversion"/>
  </si>
  <si>
    <t>우울 장애-치매</t>
    <phoneticPr fontId="3" type="noConversion"/>
  </si>
  <si>
    <t>우울 장애-산후</t>
    <phoneticPr fontId="3" type="noConversion"/>
  </si>
  <si>
    <t>우울 장애</t>
    <phoneticPr fontId="3" type="noConversion"/>
  </si>
  <si>
    <t>불안 장애</t>
    <phoneticPr fontId="3" type="noConversion"/>
  </si>
  <si>
    <t>공황 장애</t>
    <phoneticPr fontId="3" type="noConversion"/>
  </si>
  <si>
    <t>공황 장애+공포장애</t>
    <phoneticPr fontId="3" type="noConversion"/>
  </si>
  <si>
    <t>공황 장애-광장공포</t>
    <phoneticPr fontId="3" type="noConversion"/>
  </si>
  <si>
    <t>사회불안 장애</t>
    <phoneticPr fontId="3" type="noConversion"/>
  </si>
  <si>
    <t>강박 장애</t>
    <phoneticPr fontId="3" type="noConversion"/>
  </si>
  <si>
    <t>운동 장애-추체외로</t>
    <phoneticPr fontId="3" type="noConversion"/>
  </si>
  <si>
    <t>운동 장애-불수의</t>
    <phoneticPr fontId="3" type="noConversion"/>
  </si>
  <si>
    <t>중독 장애-알코올</t>
    <phoneticPr fontId="3" type="noConversion"/>
  </si>
  <si>
    <t>중독 장애-음식</t>
    <phoneticPr fontId="3" type="noConversion"/>
  </si>
  <si>
    <t>중독 장애-게임</t>
    <phoneticPr fontId="3" type="noConversion"/>
  </si>
  <si>
    <r>
      <t>영유아 기질 및 비전형 행동 척도 [Temperament and Atypical Behavior Scale: TABS]-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</si>
  <si>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r>
      <t>DSM-5 장애에 대한 구조화된 임상적 면담 [Structured Clinical Interview for DSM-5 Disorders Clinician Version: SCID-5-CV]-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</si>
  <si>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t>벤더-도형 검사               (Bender-Gestalt Test: BGT)</t>
    <phoneticPr fontId="3" type="noConversion"/>
  </si>
  <si>
    <t>아동기 자폐증 평정척도     (CARS-GAS)</t>
    <phoneticPr fontId="3" type="noConversion"/>
  </si>
  <si>
    <t>틱 장애 척도                 (Yale Global Tic Severity Scale: YGTSS)</t>
    <phoneticPr fontId="3" type="noConversion"/>
  </si>
  <si>
    <t>치매 정신증상 척도         (Dementia Neuropsychiatric Inventory: NPI)</t>
    <phoneticPr fontId="3" type="noConversion"/>
  </si>
  <si>
    <t>전반적 퇴화 척도            (Global Deterioration Scale: GDS)</t>
    <phoneticPr fontId="3" type="noConversion"/>
  </si>
  <si>
    <t>임상 치매 등급 척도        (Clinical Dementia Rating Scale: CDR)</t>
    <phoneticPr fontId="3" type="noConversion"/>
  </si>
  <si>
    <t>연번</t>
  </si>
  <si>
    <r>
      <rPr>
        <sz val="12"/>
        <color rgb="FFFF0000"/>
        <rFont val="맑은 고딕"/>
        <family val="3"/>
        <charset val="129"/>
      </rPr>
      <t>급여 정신요법</t>
    </r>
    <r>
      <rPr>
        <sz val="12"/>
        <color rgb="FF000000"/>
        <rFont val="맑은 고딕"/>
        <family val="3"/>
        <charset val="129"/>
      </rPr>
      <t xml:space="preserve"> 명칭</t>
    </r>
  </si>
  <si>
    <t>NN001</t>
  </si>
  <si>
    <t>개인정신치료Ⅰ(10분 이하)                 Indivisual Psychotherapy</t>
  </si>
  <si>
    <t>의사만 가능</t>
  </si>
  <si>
    <t>NN002</t>
  </si>
  <si>
    <t>개인정신치료 Ⅱ (10분 초과 20분 이하) Indivisual Psychotherapy</t>
  </si>
  <si>
    <t>NN003</t>
  </si>
  <si>
    <t>개인정신치료 Ⅲ (20분 초과 30분 이하) Indivisual Psychotherapy</t>
  </si>
  <si>
    <t>NN004</t>
  </si>
  <si>
    <t>개인정신치료 Ⅳ (30분 초과 40분 이하) Indivisual Psychotherapy</t>
  </si>
  <si>
    <t>NN005</t>
  </si>
  <si>
    <t>개인정신치료 Ⅴ (40분 초과)              Indivisual Psychotherapy</t>
  </si>
  <si>
    <t>NN021</t>
  </si>
  <si>
    <t>집단정신치료-지지표현적 집단정신치료 Group Psychotherapy-Supportive Expressive Group Psychotherapy</t>
  </si>
  <si>
    <t>NN022</t>
  </si>
  <si>
    <t>집단정신치료-역동상호작용적 집단정신치료 Group Psychotherapy-Dynamic Interactive Group Psychotherapy</t>
  </si>
  <si>
    <t>NN023</t>
  </si>
  <si>
    <t>집단정신치료-정신치료극 Group Psychotherapy-Psychodrama</t>
  </si>
  <si>
    <t>NN031</t>
  </si>
  <si>
    <t>가족치료(개인치료) Family Therapy-Individual</t>
  </si>
  <si>
    <t>NN032</t>
  </si>
  <si>
    <t>가족치료(집단치료) Family Therapy-Group</t>
  </si>
  <si>
    <t>NN040</t>
  </si>
  <si>
    <t>NN050</t>
  </si>
  <si>
    <t>약물이용면담 Narcosynthesis</t>
  </si>
  <si>
    <t>NN061</t>
  </si>
  <si>
    <t>인지행동치료-개인 Cognitive Behavioral Therapy-Individual</t>
  </si>
  <si>
    <t>NN062</t>
  </si>
  <si>
    <t>인지행동치료-집단 Cognitive Behavioral Therapy-Group</t>
  </si>
  <si>
    <t>NN071</t>
  </si>
  <si>
    <t>일반전기충격요법  Electroconvulsive Therapy-Simple ECT</t>
  </si>
  <si>
    <t>NN072</t>
  </si>
  <si>
    <t>특수전기충격요법[마취하] Electroconvulsive Therapy-Modified ECT</t>
  </si>
  <si>
    <t>NN081</t>
  </si>
  <si>
    <t>지속적수면요법(전기) Continuous Sleep Treatment-Electro Sleep Treatment</t>
  </si>
  <si>
    <t>NN082</t>
  </si>
  <si>
    <t>지속적수면요법(약물) Continuous Sleep Treatment-Drug Induced Sleep Treatment</t>
  </si>
  <si>
    <t>NN083</t>
  </si>
  <si>
    <t>지속적수면요법(마취) Continuous Sleep Treatment-Sleep Treatment with Anesthesia</t>
  </si>
  <si>
    <t>NN090</t>
  </si>
  <si>
    <t>정신의학적재활요법 Psychiatric Rehabilitation</t>
  </si>
  <si>
    <t>NN100</t>
  </si>
  <si>
    <t>정신의학적응급처치 Psychiatric Emergency Treatment</t>
  </si>
  <si>
    <t>NN100020</t>
  </si>
  <si>
    <t>NN100090</t>
  </si>
  <si>
    <t>NN111</t>
  </si>
  <si>
    <t>정신의학적사회사업(개인력조사) Psychiatric Social Work-Individual History Taking</t>
  </si>
  <si>
    <t>사회복지사</t>
  </si>
  <si>
    <t>NN112</t>
  </si>
  <si>
    <t>정신의학적사회사업(사회사업지도) Psychiatric Social Work-Individual History Taking</t>
  </si>
  <si>
    <t>NN113</t>
  </si>
  <si>
    <t>정신의학적사회사업(사회조사) Psychiatric Social Work-Social Investigation</t>
  </si>
  <si>
    <t>NN114</t>
  </si>
  <si>
    <t>정신의학적사회사업(가정방문) Psychiatric Social Work-Home Visiting</t>
  </si>
  <si>
    <t>수가 코드</t>
  </si>
  <si>
    <r>
      <rPr>
        <sz val="12"/>
        <color rgb="FFFF0000"/>
        <rFont val="맑은 고딕"/>
        <family val="3"/>
        <charset val="129"/>
      </rPr>
      <t>비급여</t>
    </r>
    <r>
      <rPr>
        <sz val="12"/>
        <color rgb="FF000000"/>
        <rFont val="맑은 고딕"/>
        <family val="3"/>
        <charset val="129"/>
      </rPr>
      <t xml:space="preserve"> 정신요법 명칭 </t>
    </r>
  </si>
  <si>
    <t>가격 정보</t>
  </si>
  <si>
    <t>NZ001</t>
  </si>
  <si>
    <t>광치료 (수면 장애나 우울장애 개선 목적으로 강한 빛에 노출하시는 치료법)</t>
  </si>
  <si>
    <t>NZ002</t>
  </si>
  <si>
    <t>성치료</t>
  </si>
  <si>
    <t>NZ004</t>
  </si>
  <si>
    <t>최면 요법</t>
  </si>
  <si>
    <t>NZ005</t>
  </si>
  <si>
    <t>안구운동 민감소실 및 재처리요법 (Eye Movement Desensitization &amp; Reprocessing Therapy: EMDR)</t>
  </si>
  <si>
    <t>NZ008</t>
  </si>
  <si>
    <t>기타 행동치료-정신신체적 생체되먹이기 (Psychophysiological Biofeedback: 바이오 피드백)</t>
  </si>
  <si>
    <t>NZ009</t>
  </si>
  <si>
    <t>기타 행동치료-신경발달중재치료 (Neurodevelopmental Intervention Therapy: 뉴로 피드백)</t>
  </si>
  <si>
    <t/>
  </si>
  <si>
    <t>NZ010</t>
  </si>
  <si>
    <t>기타 행동치료-심리적 재활중재치료 Psychological Rehabilitative Intervention Therapy</t>
  </si>
  <si>
    <t>NZ011</t>
  </si>
  <si>
    <t>정신분석적 정신치료 Psychoanalytic Psychotherapy</t>
  </si>
  <si>
    <r>
      <t xml:space="preserve">㈎ 개인정신치료Ⅴ(아-1-마), 역동상호작용적 집단정신치료(아-2-나), 약물
이용면담(아-5), 인지행동치료 개인(아-6-가)
㈏ 개인정신치료Ⅰ(아-1-가), 개인정신치료Ⅱ(아-1-나), 개인정신치료Ⅲ
(아-1-다), 개인정신치료Ⅳ(아-1-라), 가족치료(아-3), 전기충격요법
(아-7), 지속적 수면요법(아-8) 이것 이외에는 </t>
    </r>
    <r>
      <rPr>
        <sz val="11"/>
        <color rgb="FFFF0000"/>
        <rFont val="맑은 고딕"/>
        <family val="3"/>
        <charset val="129"/>
      </rPr>
      <t>정신건강전문요원이 실시가능(2021.07.01부터).</t>
    </r>
  </si>
  <si>
    <t>비급여</t>
    <phoneticPr fontId="3" type="noConversion"/>
  </si>
  <si>
    <t>급여 합계</t>
    <phoneticPr fontId="3" type="noConversion"/>
  </si>
  <si>
    <t>금액 합계</t>
    <phoneticPr fontId="3" type="noConversion"/>
  </si>
  <si>
    <t>벤더-도형 검사              (Bender-Gestalt Test: BGT)</t>
    <phoneticPr fontId="3" type="noConversion"/>
  </si>
  <si>
    <t>웩슬러 성인용 지능검사   (Wechsler Adult Intelligence Scale: K-WAIS-Ⅳ)</t>
    <phoneticPr fontId="3" type="noConversion"/>
  </si>
  <si>
    <t>FY755010</t>
    <phoneticPr fontId="3" type="noConversion"/>
  </si>
  <si>
    <t>FY752050</t>
    <phoneticPr fontId="3" type="noConversion"/>
  </si>
  <si>
    <t>FY752210</t>
    <phoneticPr fontId="3" type="noConversion"/>
  </si>
  <si>
    <t>상급종합병원</t>
    <phoneticPr fontId="3" type="noConversion"/>
  </si>
  <si>
    <t>벡 무망감 척도              (Beck Hopelessness Scale: BHS)</t>
    <phoneticPr fontId="3" type="noConversion"/>
  </si>
  <si>
    <t>FY701</t>
  </si>
  <si>
    <t>FY705</t>
  </si>
  <si>
    <t>FY713</t>
  </si>
  <si>
    <t>FY737</t>
  </si>
  <si>
    <t>FZ111</t>
  </si>
  <si>
    <t>FZ112</t>
  </si>
  <si>
    <t>FZ113</t>
  </si>
  <si>
    <t>FZ114</t>
  </si>
  <si>
    <t>FZ690</t>
  </si>
  <si>
    <t>주의력검사</t>
  </si>
  <si>
    <t>FZ691</t>
  </si>
  <si>
    <t>학업성취검사</t>
  </si>
  <si>
    <t>FZ692</t>
  </si>
  <si>
    <t>FZ693</t>
  </si>
  <si>
    <t>FZ694</t>
  </si>
  <si>
    <t>FZ696</t>
  </si>
  <si>
    <t>K-SADS-PL(선별면담)</t>
    <phoneticPr fontId="3" type="noConversion"/>
  </si>
  <si>
    <t>K-SADS-PL(행동장애 부록)</t>
    <phoneticPr fontId="3" type="noConversion"/>
  </si>
  <si>
    <t>K-SADS-PL(정동장애 부록)</t>
    <phoneticPr fontId="3" type="noConversion"/>
  </si>
  <si>
    <t>K-SADS-PL(불안장애 부록)</t>
    <phoneticPr fontId="3" type="noConversion"/>
  </si>
  <si>
    <t>신경증불안평가</t>
    <phoneticPr fontId="3" type="noConversion"/>
  </si>
  <si>
    <t>신경증우울평가</t>
    <phoneticPr fontId="3" type="noConversion"/>
  </si>
  <si>
    <t>뮌헨 유소아 기능발달검사(Munchener Funktionelle Entwicklungs Diagnostik: MFED)</t>
    <phoneticPr fontId="3" type="noConversion"/>
  </si>
  <si>
    <t>덴버발달검사           (Denver Developmental Test)</t>
    <phoneticPr fontId="3" type="noConversion"/>
  </si>
  <si>
    <t>영유아발달검사        (한국판 덴버발달검사)</t>
    <phoneticPr fontId="3" type="noConversion"/>
  </si>
  <si>
    <t>교육진단검사           (Psychoeducational Profile: PEP-R)</t>
    <phoneticPr fontId="3" type="noConversion"/>
  </si>
  <si>
    <t>본인 부담금</t>
    <phoneticPr fontId="3" type="noConversion"/>
  </si>
  <si>
    <t>사건 충격 척도              (Impact of Event Scale: IES-R-K)</t>
    <phoneticPr fontId="3" type="noConversion"/>
  </si>
  <si>
    <t>급여/비급여</t>
    <phoneticPr fontId="3" type="noConversion"/>
  </si>
  <si>
    <t xml:space="preserve">청소년_종합심리검사(13-18) </t>
    <phoneticPr fontId="3" type="noConversion"/>
  </si>
  <si>
    <t>간편 정신상태 평정 척도  (Brief Psychiatric Rating Scale: BPRS)</t>
    <phoneticPr fontId="3" type="noConversion"/>
  </si>
  <si>
    <t>모즐리 강박증상척도       (Maudsley Obsessive Compulsive Inventory: MOCI)</t>
    <phoneticPr fontId="3" type="noConversion"/>
  </si>
  <si>
    <t>본인부담금</t>
    <phoneticPr fontId="3" type="noConversion"/>
  </si>
  <si>
    <t>합계금액</t>
    <phoneticPr fontId="3" type="noConversion"/>
  </si>
  <si>
    <t>스완슨, 놀란, 펠햄 질문지 (Swanson, Nolan and Pelham Questionnaire: SNAP)</t>
    <phoneticPr fontId="3" type="noConversion"/>
  </si>
  <si>
    <t xml:space="preserve">아동 종합심리검사(5-12) </t>
    <phoneticPr fontId="3" type="noConversion"/>
  </si>
  <si>
    <t>모든지역</t>
    <phoneticPr fontId="3" type="noConversion"/>
  </si>
  <si>
    <t>동지역</t>
    <phoneticPr fontId="3" type="noConversion"/>
  </si>
  <si>
    <t>읍면지역</t>
    <phoneticPr fontId="3" type="noConversion"/>
  </si>
  <si>
    <t>벡 우울 질문지-2판         (Beck Depression Inventory-2: BDI-2)</t>
    <phoneticPr fontId="3" type="noConversion"/>
  </si>
  <si>
    <t>세계보건기구 장애조사표 (WHO Disability Assessment Schedule: WHODAS)</t>
    <phoneticPr fontId="3" type="noConversion"/>
  </si>
  <si>
    <t>한글명</t>
  </si>
  <si>
    <t>F6300</t>
    <phoneticPr fontId="3" type="noConversion"/>
  </si>
  <si>
    <t>언어청각검사</t>
    <phoneticPr fontId="3" type="noConversion"/>
  </si>
  <si>
    <t>FZ689</t>
  </si>
  <si>
    <t>언어전반진단검사</t>
  </si>
  <si>
    <t xml:space="preserve">비급여 </t>
    <phoneticPr fontId="3" type="noConversion"/>
  </si>
  <si>
    <t>FZ688</t>
  </si>
  <si>
    <t>발음 및 발성검사</t>
  </si>
  <si>
    <t>MZ006</t>
  </si>
  <si>
    <t>언어치료</t>
  </si>
  <si>
    <t>기분 장애 질문지           (Mood Disorder Questionnaire: MDQ)</t>
    <phoneticPr fontId="3" type="noConversion"/>
  </si>
  <si>
    <t>사회적 회피 및 불안척도  (Social Avoidance and Distress Scale: SADS)</t>
    <phoneticPr fontId="3" type="noConversion"/>
  </si>
  <si>
    <t>FB030050</t>
  </si>
  <si>
    <t>토바검사                     (Test of Variables of Attention: TOVA)</t>
    <phoneticPr fontId="3" type="noConversion"/>
  </si>
  <si>
    <t>FB030070</t>
  </si>
  <si>
    <t>단기 기억력 검사-시각     (Short-term Memory Retention Test [Visual]</t>
    <phoneticPr fontId="3" type="noConversion"/>
  </si>
  <si>
    <t>FB030080</t>
  </si>
  <si>
    <t>단기 기억력 검사-청각     (Short-term Memory Retention Test [Auditory]</t>
    <phoneticPr fontId="3" type="noConversion"/>
  </si>
  <si>
    <t>FB030060</t>
  </si>
  <si>
    <t>비엔나 시스템-지속적 주의력 검사 (Test of Variables of Attention Sustained Attention: DAUF)</t>
    <phoneticPr fontId="3" type="noConversion"/>
  </si>
  <si>
    <t xml:space="preserve">기억력 </t>
    <phoneticPr fontId="3" type="noConversion"/>
  </si>
  <si>
    <t>FB030110</t>
  </si>
  <si>
    <t>자서전적 기억평가면접     (Autobiographical Memory Interview)</t>
    <phoneticPr fontId="3" type="noConversion"/>
  </si>
  <si>
    <t>FB030010</t>
    <phoneticPr fontId="3" type="noConversion"/>
  </si>
  <si>
    <t>레이-복합도형 검사         (Rey-Complex Figure Test: RCFT)</t>
    <phoneticPr fontId="3" type="noConversion"/>
  </si>
  <si>
    <t>FB030100</t>
  </si>
  <si>
    <r>
      <t xml:space="preserve">막대구성 및 재인검사       (Stick Construction &amp; Recognition Test)  </t>
    </r>
    <r>
      <rPr>
        <sz val="12"/>
        <color rgb="FFFF0000"/>
        <rFont val="맑은 고딕"/>
        <family val="3"/>
        <charset val="129"/>
        <scheme val="minor"/>
      </rPr>
      <t>LICA</t>
    </r>
    <phoneticPr fontId="3" type="noConversion"/>
  </si>
  <si>
    <t>FB030090</t>
  </si>
  <si>
    <t>시각 학습 검사               (Visual Learning Test)</t>
    <phoneticPr fontId="3" type="noConversion"/>
  </si>
  <si>
    <t>FB030120</t>
  </si>
  <si>
    <t>시각 기억 검사               (Visual Retention Test)</t>
    <phoneticPr fontId="3" type="noConversion"/>
  </si>
  <si>
    <t>FB030150</t>
  </si>
  <si>
    <t>CNT-시각 기억 검사         (CNT-Visual Learning Test)</t>
    <phoneticPr fontId="3" type="noConversion"/>
  </si>
  <si>
    <t>FB030140</t>
  </si>
  <si>
    <t>FB030130</t>
  </si>
  <si>
    <r>
      <t xml:space="preserve">논리 기억력 검사            (Logical Memory Test)  </t>
    </r>
    <r>
      <rPr>
        <sz val="12"/>
        <color rgb="FFFF0000"/>
        <rFont val="맑은 고딕"/>
        <family val="3"/>
        <charset val="129"/>
        <scheme val="minor"/>
      </rPr>
      <t>K-WMS-IV</t>
    </r>
    <phoneticPr fontId="3" type="noConversion"/>
  </si>
  <si>
    <t>언어</t>
    <phoneticPr fontId="3" type="noConversion"/>
  </si>
  <si>
    <t>FB030020</t>
    <phoneticPr fontId="3" type="noConversion"/>
  </si>
  <si>
    <t>보스톤 이름대기검사-60문항(Boston Naming Test: K-BNT)</t>
    <phoneticPr fontId="3" type="noConversion"/>
  </si>
  <si>
    <t>FB030160</t>
  </si>
  <si>
    <t>토큰 검사                     (Token Test)</t>
    <phoneticPr fontId="3" type="noConversion"/>
  </si>
  <si>
    <t>FB030220</t>
  </si>
  <si>
    <t xml:space="preserve">지각 </t>
    <phoneticPr fontId="3" type="noConversion"/>
  </si>
  <si>
    <t>FB030040</t>
    <phoneticPr fontId="3" type="noConversion"/>
  </si>
  <si>
    <t xml:space="preserve">표정인식력(재인)검사       (Facial Recognition Test) </t>
    <phoneticPr fontId="3" type="noConversion"/>
  </si>
  <si>
    <t>FB030170</t>
  </si>
  <si>
    <t>시지각 발달검사             (Developmental Test of Visual Perception: K-DTVP)</t>
    <phoneticPr fontId="3" type="noConversion"/>
  </si>
  <si>
    <t>FB030180</t>
  </si>
  <si>
    <t>시지각 기능검사             (Test of Visual Perceptual Skills: K-TVPS)</t>
    <phoneticPr fontId="3" type="noConversion"/>
  </si>
  <si>
    <t>감각-운동 협응</t>
    <phoneticPr fontId="3" type="noConversion"/>
  </si>
  <si>
    <t>FB030190</t>
    <phoneticPr fontId="3" type="noConversion"/>
  </si>
  <si>
    <t>시각-운동 통합발달 검사   (The Developmental Test of Visual-Motor Integration: VMI)  VMI-6</t>
  </si>
  <si>
    <t>FB030200</t>
  </si>
  <si>
    <t>시각-운동 발달검사         (Motor Assessment Battery for Children: MABC)</t>
    <phoneticPr fontId="3" type="noConversion"/>
  </si>
  <si>
    <t>FB030210</t>
  </si>
  <si>
    <t>비엔나 시트템-3차원 동화상 추적검사(Assessment of Spatial Ability- Adaptive 3-Dimensional Block Test:3PTR)</t>
    <phoneticPr fontId="3" type="noConversion"/>
  </si>
  <si>
    <t>집행기능</t>
    <phoneticPr fontId="3" type="noConversion"/>
  </si>
  <si>
    <t>FB030240</t>
  </si>
  <si>
    <r>
      <t xml:space="preserve">비언어적 지능검사           (Nonverbal Intelligence Test) </t>
    </r>
    <r>
      <rPr>
        <sz val="12"/>
        <color rgb="FFFF0000"/>
        <rFont val="맑은 고딕"/>
        <family val="3"/>
        <charset val="129"/>
        <scheme val="minor"/>
      </rPr>
      <t xml:space="preserve"> K-CTONI-2</t>
    </r>
    <phoneticPr fontId="3" type="noConversion"/>
  </si>
  <si>
    <t>FB030230</t>
  </si>
  <si>
    <t>레이븐 메트릭스검사        (Raven's Progressive Matrices)</t>
    <phoneticPr fontId="3" type="noConversion"/>
  </si>
  <si>
    <t>FB030030</t>
    <phoneticPr fontId="3" type="noConversion"/>
  </si>
  <si>
    <t>위스콘신 카드분류 검사    (Wisconsin Card Sorting Test: WCST)</t>
    <phoneticPr fontId="3" type="noConversion"/>
  </si>
  <si>
    <t>FB030250</t>
  </si>
  <si>
    <t>CNT-카드분류검사           (Card Sorting Test)</t>
    <phoneticPr fontId="3" type="noConversion"/>
  </si>
  <si>
    <t>FB030260</t>
  </si>
  <si>
    <t>CNT-표준도형지능검사, 색채도형지능검사 (Standard Progressive Matrices, Colored Progressive Matrices)</t>
    <phoneticPr fontId="3" type="noConversion"/>
  </si>
  <si>
    <t>FB030270</t>
  </si>
  <si>
    <t>비엔나 시스템-표준도형지능검사I,II(Raven’s Standard Progressive Matrices: SPM, Raven‘s Colored Progressive Matrices:CPM)</t>
    <phoneticPr fontId="3" type="noConversion"/>
  </si>
  <si>
    <t>개별검사-유형Ⅲ</t>
    <phoneticPr fontId="3" type="noConversion"/>
  </si>
  <si>
    <t>섬망</t>
    <phoneticPr fontId="3" type="noConversion"/>
  </si>
  <si>
    <t>FB030280</t>
  </si>
  <si>
    <t>FB040020</t>
    <phoneticPr fontId="3" type="noConversion"/>
  </si>
  <si>
    <t>벤톤 신경심리검사        (Benton NeuroPsychological Assessment)</t>
    <phoneticPr fontId="3" type="noConversion"/>
  </si>
  <si>
    <t>FB040030</t>
  </si>
  <si>
    <t>무시증후군 검사-총집    (Neglect Test Battery)</t>
    <phoneticPr fontId="3" type="noConversion"/>
  </si>
  <si>
    <t>FB040060</t>
  </si>
  <si>
    <t>Rey-Kim 기억검사             (Rey-Kim Memory Test)</t>
    <phoneticPr fontId="3" type="noConversion"/>
  </si>
  <si>
    <t>FB040070</t>
  </si>
  <si>
    <t>기억 평가 척도                (Memory Assessment Scale: MAS)</t>
    <phoneticPr fontId="3" type="noConversion"/>
  </si>
  <si>
    <t>FB040010</t>
    <phoneticPr fontId="3" type="noConversion"/>
  </si>
  <si>
    <r>
      <t xml:space="preserve">서울 언어학습 검사           (Seoul-Verbal Learning Test : SVLT)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</si>
  <si>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FB040040</t>
  </si>
  <si>
    <t>캘리포니아 언어학습검사    (California (Auditory) Verbal Learning Test: CVLT)</t>
    <phoneticPr fontId="3" type="noConversion"/>
  </si>
  <si>
    <t>FB040050</t>
  </si>
  <si>
    <t>홉킨스 언어학습 검사        (Hopkins Verbal Learning Test)</t>
    <phoneticPr fontId="3" type="noConversion"/>
  </si>
  <si>
    <t>FB040090</t>
  </si>
  <si>
    <t>언어 기억력 검사              (Verbal Memory Test)</t>
    <phoneticPr fontId="3" type="noConversion"/>
  </si>
  <si>
    <t>FB040080</t>
  </si>
  <si>
    <t>단어항목학습, 단어항목회상 (List Learning &amp; Recall)</t>
    <phoneticPr fontId="3" type="noConversion"/>
  </si>
  <si>
    <t>FB040100</t>
  </si>
  <si>
    <t>CNT-언어기억검사            (Verbal Learning Test)</t>
    <phoneticPr fontId="3" type="noConversion"/>
  </si>
  <si>
    <t xml:space="preserve">언어 </t>
    <phoneticPr fontId="3" type="noConversion"/>
  </si>
  <si>
    <t>FB040110</t>
  </si>
  <si>
    <t>FB040120</t>
  </si>
  <si>
    <t>그림 어휘력 검사              (Peabody Picture vocabulary Test)</t>
    <phoneticPr fontId="3" type="noConversion"/>
  </si>
  <si>
    <t>운동</t>
    <phoneticPr fontId="3" type="noConversion"/>
  </si>
  <si>
    <t>FB040130</t>
  </si>
  <si>
    <t>브로닝스-오세레츠키 운동 적합성 검사 (Bruininks-Oseretsky Test of Motor Proficiency Test)</t>
    <phoneticPr fontId="3" type="noConversion"/>
  </si>
  <si>
    <t>FB040140</t>
  </si>
  <si>
    <t>FB050010</t>
  </si>
  <si>
    <r>
      <t xml:space="preserve">웩슬러 기억 평정척도  (Wechsler Memory Scale: WMS) </t>
    </r>
    <r>
      <rPr>
        <sz val="12"/>
        <color rgb="FFFF0000"/>
        <rFont val="맑은 고딕"/>
        <family val="3"/>
        <charset val="129"/>
        <scheme val="minor"/>
      </rPr>
      <t xml:space="preserve"> K-WMS-IV</t>
    </r>
    <phoneticPr fontId="3" type="noConversion"/>
  </si>
  <si>
    <t>개별검사-유형V</t>
    <phoneticPr fontId="3" type="noConversion"/>
  </si>
  <si>
    <t>FB050020</t>
  </si>
  <si>
    <r>
      <t xml:space="preserve">라이터 검사              (Leiter International Performance Scale) </t>
    </r>
    <r>
      <rPr>
        <sz val="12"/>
        <color rgb="FFFF0000"/>
        <rFont val="맑은 고딕"/>
        <family val="3"/>
        <charset val="129"/>
        <scheme val="minor"/>
      </rPr>
      <t>K-Leiter-R(비언어성 지능검사)</t>
    </r>
    <phoneticPr fontId="3" type="noConversion"/>
  </si>
  <si>
    <t xml:space="preserve">언어검사 </t>
    <phoneticPr fontId="3" type="noConversion"/>
  </si>
  <si>
    <t>FB060010</t>
    <phoneticPr fontId="3" type="noConversion"/>
  </si>
  <si>
    <t xml:space="preserve">웨스턴 실어증 검사 (Western Aphasia Battery: WAB)
 </t>
    <phoneticPr fontId="3" type="noConversion"/>
  </si>
  <si>
    <t xml:space="preserve">각성도 및 주의력   </t>
    <phoneticPr fontId="3" type="noConversion"/>
  </si>
  <si>
    <r>
      <t xml:space="preserve">무시증후군검사                  (Neglect Syndrome Test)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</si>
  <si>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 xml:space="preserve">FB011 3개~5개                                                                  FB012 6개~8개                                                           FB013 9개 이상  </t>
    <phoneticPr fontId="3" type="noConversion"/>
  </si>
  <si>
    <r>
      <t xml:space="preserve">경계력검사[청각]                (Auditory Vigilance Test)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</si>
  <si>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FB01A017</t>
    <phoneticPr fontId="3" type="noConversion"/>
  </si>
  <si>
    <t>경계력검사[시각]                (Visual Vigilance Test)</t>
    <phoneticPr fontId="3" type="noConversion"/>
  </si>
  <si>
    <r>
      <t xml:space="preserve">숫자-기호 바꾸기검사          (Digit Symbol Coding: DSC)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</si>
  <si>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FB01A018</t>
    <phoneticPr fontId="3" type="noConversion"/>
  </si>
  <si>
    <r>
      <t xml:space="preserve">순서화 검사                      (Number-Letter sequncung) </t>
    </r>
    <r>
      <rPr>
        <sz val="12"/>
        <color rgb="FFFF0000"/>
        <rFont val="맑은 고딕"/>
        <family val="3"/>
        <charset val="129"/>
        <scheme val="minor"/>
      </rPr>
      <t>K-WAIS-IV, K-WISC-V</t>
    </r>
    <phoneticPr fontId="3" type="noConversion"/>
  </si>
  <si>
    <t>FB01A019</t>
    <phoneticPr fontId="3" type="noConversion"/>
  </si>
  <si>
    <r>
      <t xml:space="preserve">공간 기억력 검사               (Spatial Memory Span) </t>
    </r>
    <r>
      <rPr>
        <sz val="12"/>
        <color rgb="FFFF0000"/>
        <rFont val="맑은 고딕"/>
        <family val="3"/>
        <charset val="129"/>
        <scheme val="minor"/>
      </rPr>
      <t>K-WMS-IV</t>
    </r>
    <phoneticPr fontId="3" type="noConversion"/>
  </si>
  <si>
    <t>공간 기억력 검사               (Spatial Memory Span)</t>
    <phoneticPr fontId="3" type="noConversion"/>
  </si>
  <si>
    <t>FB01A020</t>
    <phoneticPr fontId="3" type="noConversion"/>
  </si>
  <si>
    <t>문장 따라말하기                (Sentence Reptition)</t>
    <phoneticPr fontId="3" type="noConversion"/>
  </si>
  <si>
    <t>FB01A021</t>
    <phoneticPr fontId="3" type="noConversion"/>
  </si>
  <si>
    <t>비엔나 시스템-Corsi 단기기억력검사(Corsi Block Tapping Test: CORSI)</t>
    <phoneticPr fontId="3" type="noConversion"/>
  </si>
  <si>
    <t>FB01A022</t>
    <phoneticPr fontId="3" type="noConversion"/>
  </si>
  <si>
    <t>비엔나 시스템-시각재인검사          (Continuous Visual Recognition Task: FVW)</t>
    <phoneticPr fontId="3" type="noConversion"/>
  </si>
  <si>
    <t>FB01A008</t>
    <phoneticPr fontId="3" type="noConversion"/>
  </si>
  <si>
    <r>
      <t xml:space="preserve">언어이해력 및 따라말하기 검사       (Comprehension &amp; Repetition)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</si>
  <si>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범주(또는 의미)유창성검사             (Category (Semantic) Fluency Test)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</si>
  <si>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글자(또는 음소)유창성검사             (Letter (Phonemic) Fluency Test)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</si>
  <si>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보스톤 이름대기 검사(15문항)         (Boston Naming Test-S) </t>
    </r>
    <r>
      <rPr>
        <sz val="12"/>
        <color rgb="FFFF0000"/>
        <rFont val="맑은 고딕"/>
        <family val="3"/>
        <charset val="129"/>
        <scheme val="minor"/>
      </rPr>
      <t>SNSB-II, K-BNT</t>
    </r>
    <phoneticPr fontId="3" type="noConversion"/>
  </si>
  <si>
    <t>FB01A023</t>
    <phoneticPr fontId="3" type="noConversion"/>
  </si>
  <si>
    <t>의미모양-색깔 속성검사/ 이름대기 검사(Color and Object Recognition, and  Naming Test)</t>
    <phoneticPr fontId="3" type="noConversion"/>
  </si>
  <si>
    <t>지각 및    시공간      능력</t>
    <phoneticPr fontId="3" type="noConversion"/>
  </si>
  <si>
    <r>
      <t xml:space="preserve">좌-우 구분검사                  (Right-Left Orientation)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</si>
  <si>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손가락 이름대기 검사          (Finger Naming Test)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</si>
  <si>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신체부위 가리키기 검사       (Body-Part Ientification Test)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</si>
  <si>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FB01A024</t>
    <phoneticPr fontId="3" type="noConversion"/>
  </si>
  <si>
    <t>인식력 검사-청각               (Recognition Test-Auditory)</t>
    <phoneticPr fontId="3" type="noConversion"/>
  </si>
  <si>
    <t>FB01A025</t>
    <phoneticPr fontId="3" type="noConversion"/>
  </si>
  <si>
    <t>선나누기 검사                   (Line Bisection Test)</t>
    <phoneticPr fontId="3" type="noConversion"/>
  </si>
  <si>
    <t>FB01A026</t>
    <phoneticPr fontId="3" type="noConversion"/>
  </si>
  <si>
    <t>벤톤 얼굴 재인 검사-단축형  (Benton Facial Recognition Test-Short Form)</t>
    <phoneticPr fontId="3" type="noConversion"/>
  </si>
  <si>
    <t>FB01A027</t>
    <phoneticPr fontId="3" type="noConversion"/>
  </si>
  <si>
    <t>보고그리기 검사                (Figure Copy Test)</t>
    <phoneticPr fontId="3" type="noConversion"/>
  </si>
  <si>
    <t>FB01A028</t>
    <phoneticPr fontId="3" type="noConversion"/>
  </si>
  <si>
    <t>선그리기 검사                   (Line Drawing Test)</t>
    <phoneticPr fontId="3" type="noConversion"/>
  </si>
  <si>
    <t>FB01A029</t>
    <phoneticPr fontId="3" type="noConversion"/>
  </si>
  <si>
    <t>시각적 주사                     (Visual Scanning)</t>
    <phoneticPr fontId="3" type="noConversion"/>
  </si>
  <si>
    <t>FB01A030</t>
    <phoneticPr fontId="3" type="noConversion"/>
  </si>
  <si>
    <t>그림완성                         (Picture Completion)</t>
    <phoneticPr fontId="3" type="noConversion"/>
  </si>
  <si>
    <t>FB01A031</t>
    <phoneticPr fontId="3" type="noConversion"/>
  </si>
  <si>
    <t>인지판단검사                   (Cognitive Estimation Test)</t>
    <phoneticPr fontId="3" type="noConversion"/>
  </si>
  <si>
    <t>FB01A032</t>
    <phoneticPr fontId="3" type="noConversion"/>
  </si>
  <si>
    <t>알버트 검사                     (Albert Test)</t>
    <phoneticPr fontId="3" type="noConversion"/>
  </si>
  <si>
    <t xml:space="preserve"> 감각-     운동        협응</t>
    <phoneticPr fontId="3" type="noConversion"/>
  </si>
  <si>
    <r>
      <t xml:space="preserve">손잡이검사                      (Handedness Inventory)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</si>
  <si>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FB01A033</t>
    <phoneticPr fontId="3" type="noConversion"/>
  </si>
  <si>
    <t>페그보드 검사                   (Pegboard Test)</t>
    <phoneticPr fontId="3" type="noConversion"/>
  </si>
  <si>
    <t>FB01A034</t>
    <phoneticPr fontId="3" type="noConversion"/>
  </si>
  <si>
    <t>손가락 두드리기 검사          (Finger Tapping Test: FTT)</t>
    <phoneticPr fontId="3" type="noConversion"/>
  </si>
  <si>
    <t>FB01A035</t>
    <phoneticPr fontId="3" type="noConversion"/>
  </si>
  <si>
    <t>원추적검사                      (Tracking Test)</t>
    <phoneticPr fontId="3" type="noConversion"/>
  </si>
  <si>
    <t>FB01A036</t>
    <phoneticPr fontId="3" type="noConversion"/>
  </si>
  <si>
    <t>CNT-수지력검사                (Finger Tapping)</t>
    <phoneticPr fontId="3" type="noConversion"/>
  </si>
  <si>
    <t>FB01A037</t>
    <phoneticPr fontId="3" type="noConversion"/>
  </si>
  <si>
    <t>비엔나 시스템-시각변별력검사(Fliker/ Fusion Frequncy: FLIM)</t>
    <phoneticPr fontId="3" type="noConversion"/>
  </si>
  <si>
    <t>FB01A038</t>
    <phoneticPr fontId="3" type="noConversion"/>
  </si>
  <si>
    <t>비엔나 시스템-반응결정력검사(Reaction Unit: RG)</t>
    <phoneticPr fontId="3" type="noConversion"/>
  </si>
  <si>
    <t>FB01A039</t>
    <phoneticPr fontId="3" type="noConversion"/>
  </si>
  <si>
    <t>비엔나 시스템_운동결정력검사(Movement Detection Test: MDT)</t>
    <phoneticPr fontId="3" type="noConversion"/>
  </si>
  <si>
    <t>전두엽-  집행기능</t>
    <phoneticPr fontId="3" type="noConversion"/>
  </si>
  <si>
    <r>
      <t xml:space="preserve">보속성검사                  (Peseverance Test)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</si>
  <si>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운동지속불능증             (Motor Impersistence)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</si>
  <si>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주먹-손날-손바닥 검사    (Fist-Edge-Palm)   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</si>
  <si>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양손교차운동검사          (Alternating Hand Movement)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</si>
  <si>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성인 진단적 계산력검사   (Adult Diagnostic Arihmetic Test)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</si>
  <si>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FB01A040</t>
    <phoneticPr fontId="3" type="noConversion"/>
  </si>
  <si>
    <t>비엔나 시스템- 보속성검사(Peseverance Test)</t>
    <phoneticPr fontId="3" type="noConversion"/>
  </si>
  <si>
    <t>고위인지기능 등 기타</t>
  </si>
  <si>
    <t>FB01A041</t>
    <phoneticPr fontId="3" type="noConversion"/>
  </si>
  <si>
    <t>각성도 및 주의력</t>
    <phoneticPr fontId="3" type="noConversion"/>
  </si>
  <si>
    <t>FB02B007</t>
    <phoneticPr fontId="3" type="noConversion"/>
  </si>
  <si>
    <r>
      <t xml:space="preserve">연속 수행력검사-시각       (Continuos Performance Test-Visual: CPT-V) </t>
    </r>
    <r>
      <rPr>
        <sz val="12"/>
        <color rgb="FFFF0000"/>
        <rFont val="맑은 고딕"/>
        <family val="3"/>
        <charset val="129"/>
        <scheme val="minor"/>
      </rPr>
      <t>CAT, ADS, ATA</t>
    </r>
    <r>
      <rPr>
        <sz val="12"/>
        <color theme="1"/>
        <rFont val="맑은 고딕"/>
        <family val="3"/>
        <charset val="129"/>
        <scheme val="minor"/>
      </rPr>
      <t xml:space="preserve">                                         </t>
    </r>
    <phoneticPr fontId="3" type="noConversion"/>
  </si>
  <si>
    <t>FB021 1개~3개                                                                    FB022 4개 이상</t>
    <phoneticPr fontId="3" type="noConversion"/>
  </si>
  <si>
    <t>FB02B008</t>
    <phoneticPr fontId="3" type="noConversion"/>
  </si>
  <si>
    <r>
      <t xml:space="preserve">연속 수행력검사-청각       (Continuos Performance Test-Auditory: CPT-A) </t>
    </r>
    <r>
      <rPr>
        <sz val="12"/>
        <color rgb="FFFF0000"/>
        <rFont val="맑은 고딕"/>
        <family val="3"/>
        <charset val="129"/>
        <scheme val="minor"/>
      </rPr>
      <t>CAT, ADS, ATA</t>
    </r>
    <phoneticPr fontId="3" type="noConversion"/>
  </si>
  <si>
    <t>FB02B009</t>
    <phoneticPr fontId="3" type="noConversion"/>
  </si>
  <si>
    <t>CNT-시각 지속검사          (Visual-Continuos Performance Tesk)</t>
    <phoneticPr fontId="3" type="noConversion"/>
  </si>
  <si>
    <t>FB02B010</t>
    <phoneticPr fontId="3" type="noConversion"/>
  </si>
  <si>
    <t>CNT-조건 시각 지속 검사   (Visual- Conjuctive Continuos Performance Tesk)</t>
    <phoneticPr fontId="3" type="noConversion"/>
  </si>
  <si>
    <t>FB02B011</t>
    <phoneticPr fontId="3" type="noConversion"/>
  </si>
  <si>
    <t>CNT-언어 지속 검사         (Auditory-Continuos Performance Tesk)</t>
    <phoneticPr fontId="3" type="noConversion"/>
  </si>
  <si>
    <t>FB02B012</t>
    <phoneticPr fontId="3" type="noConversion"/>
  </si>
  <si>
    <t>CNT-조건 언어 지속 검사   (Auditory- Conjuctive Continuos Performance Tesk)</t>
    <phoneticPr fontId="3" type="noConversion"/>
  </si>
  <si>
    <t>FB02B013</t>
    <phoneticPr fontId="3" type="noConversion"/>
  </si>
  <si>
    <t>CNT-숫자 따라 말하기 검사 (Digit Span)</t>
    <phoneticPr fontId="3" type="noConversion"/>
  </si>
  <si>
    <t>FB02B014</t>
    <phoneticPr fontId="3" type="noConversion"/>
  </si>
  <si>
    <t>비엔나 시스템- 신호 탐지 검사 (Signal Detection: SIGNAL)</t>
    <phoneticPr fontId="3" type="noConversion"/>
  </si>
  <si>
    <t>FB02B015</t>
    <phoneticPr fontId="3" type="noConversion"/>
  </si>
  <si>
    <t>비엔나 시스템- 경계심 검사 (Vigilance: VIGIL)</t>
    <phoneticPr fontId="3" type="noConversion"/>
  </si>
  <si>
    <r>
      <t xml:space="preserve">숫자 외우기 검사              (Digit Span Test: DST)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</si>
  <si>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FB02B016</t>
    <phoneticPr fontId="3" type="noConversion"/>
  </si>
  <si>
    <t>CNT-시각 단기 기억 검사    (Visual Span Test)</t>
    <phoneticPr fontId="3" type="noConversion"/>
  </si>
  <si>
    <r>
      <t xml:space="preserve">시계 그리기                    (Clock Drawing Test: CDT)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</si>
  <si>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지각 및   시공간    능력</t>
    <phoneticPr fontId="3" type="noConversion"/>
  </si>
  <si>
    <t>FB02B018</t>
    <phoneticPr fontId="3" type="noConversion"/>
  </si>
  <si>
    <t>구성능력 검사                 (Construnction Test)</t>
    <phoneticPr fontId="3" type="noConversion"/>
  </si>
  <si>
    <t>FB02B019</t>
    <phoneticPr fontId="3" type="noConversion"/>
  </si>
  <si>
    <t>인식력 검사-시각             (Recognition Test-Visual)</t>
    <phoneticPr fontId="3" type="noConversion"/>
  </si>
  <si>
    <t>FB02B020</t>
    <phoneticPr fontId="3" type="noConversion"/>
  </si>
  <si>
    <t>후퍼 시각조직화 검사        (Hooper Visual Oranization Test)</t>
    <phoneticPr fontId="3" type="noConversion"/>
  </si>
  <si>
    <t>FB02B017</t>
    <phoneticPr fontId="3" type="noConversion"/>
  </si>
  <si>
    <t>같은 그림 찾기                (Matching-Familiar Figure Test: MFFT)</t>
    <phoneticPr fontId="3" type="noConversion"/>
  </si>
  <si>
    <t>FB02B021</t>
    <phoneticPr fontId="3" type="noConversion"/>
  </si>
  <si>
    <t>미네소타 공간 관계 지각력 검사(Minesota Spatial Relation Test)</t>
    <phoneticPr fontId="3" type="noConversion"/>
  </si>
  <si>
    <t>FB02B022</t>
    <phoneticPr fontId="3" type="noConversion"/>
  </si>
  <si>
    <r>
      <t xml:space="preserve">토막 짜기                       (Block Design) </t>
    </r>
    <r>
      <rPr>
        <sz val="12"/>
        <color rgb="FFFF0000"/>
        <rFont val="맑은 고딕"/>
        <family val="3"/>
        <charset val="129"/>
        <scheme val="minor"/>
      </rPr>
      <t>K-WPPSI-IV, K-WISC-V, K-WAIS-IV</t>
    </r>
    <phoneticPr fontId="3" type="noConversion"/>
  </si>
  <si>
    <t>FB02B023</t>
    <phoneticPr fontId="3" type="noConversion"/>
  </si>
  <si>
    <t xml:space="preserve">선각도 판정 검사(선지남력판단검사) (Judgment of Line Orientation: JLO) </t>
    <phoneticPr fontId="3" type="noConversion"/>
  </si>
  <si>
    <t>FB02B024</t>
    <phoneticPr fontId="3" type="noConversion"/>
  </si>
  <si>
    <t>벤톤 얼굴 재인 검사           (Benton Facial Recognition Test)</t>
    <phoneticPr fontId="3" type="noConversion"/>
  </si>
  <si>
    <t>FB02B025</t>
    <phoneticPr fontId="3" type="noConversion"/>
  </si>
  <si>
    <t>이분 청취                        (Dichotic Listening)</t>
    <phoneticPr fontId="3" type="noConversion"/>
  </si>
  <si>
    <t>FB02B026</t>
    <phoneticPr fontId="3" type="noConversion"/>
  </si>
  <si>
    <t>비엔나 시스템-인식력 검사   (Cognitrone: COG)</t>
    <phoneticPr fontId="3" type="noConversion"/>
  </si>
  <si>
    <t>감각-     운동 협응</t>
    <phoneticPr fontId="3" type="noConversion"/>
  </si>
  <si>
    <t>FB02B027</t>
    <phoneticPr fontId="3" type="noConversion"/>
  </si>
  <si>
    <t>악력 측정 검사                 (Grip Strength Test)</t>
    <phoneticPr fontId="3" type="noConversion"/>
  </si>
  <si>
    <t>FB02B028</t>
    <phoneticPr fontId="3" type="noConversion"/>
  </si>
  <si>
    <t>반응시간 검사-시각            (Reaction Time Test-Visual)</t>
    <phoneticPr fontId="3" type="noConversion"/>
  </si>
  <si>
    <t>FB02B029</t>
    <phoneticPr fontId="3" type="noConversion"/>
  </si>
  <si>
    <t>반응시간검사-청각             (Reaction Time Test-Auditory)</t>
    <phoneticPr fontId="3" type="noConversion"/>
  </si>
  <si>
    <t>FB02B030</t>
    <phoneticPr fontId="3" type="noConversion"/>
  </si>
  <si>
    <t>시청각-운동 협응검사         (Adiovsual-Motor Coordination Test)</t>
    <phoneticPr fontId="3" type="noConversion"/>
  </si>
  <si>
    <t>FB02B031</t>
    <phoneticPr fontId="3" type="noConversion"/>
  </si>
  <si>
    <t>브로닝스-오세츠키 운동 적합성 검사-단축형(Bruinink-Oseretsky Test of Motor Proficiency Test-Short Form)</t>
    <phoneticPr fontId="3" type="noConversion"/>
  </si>
  <si>
    <t>FB02B032</t>
    <phoneticPr fontId="3" type="noConversion"/>
  </si>
  <si>
    <t>CNT-시청각 반응시간 검사   (Modality Shift Effect Test)</t>
    <phoneticPr fontId="3" type="noConversion"/>
  </si>
  <si>
    <t>FB02B033</t>
    <phoneticPr fontId="3" type="noConversion"/>
  </si>
  <si>
    <t>CNT-청각 반응시간 검사      (Cross-over Test)</t>
    <phoneticPr fontId="3" type="noConversion"/>
  </si>
  <si>
    <t>FB02B034</t>
    <phoneticPr fontId="3" type="noConversion"/>
  </si>
  <si>
    <t>비엔나 시스템-시청각 자극반응 검사 (Crossover: CROSS)</t>
    <phoneticPr fontId="3" type="noConversion"/>
  </si>
  <si>
    <t>FB02B035</t>
    <phoneticPr fontId="3" type="noConversion"/>
  </si>
  <si>
    <t>비엔나 시스템-운동 수행력 검사 (Motor Preformance Series: MLS)</t>
    <phoneticPr fontId="3" type="noConversion"/>
  </si>
  <si>
    <r>
      <t>실행증검사                       (Clinical Apraxia Test)</t>
    </r>
    <r>
      <rPr>
        <sz val="12"/>
        <color rgb="FFFF0000"/>
        <rFont val="맑은 고딕"/>
        <family val="3"/>
        <charset val="129"/>
        <scheme val="minor"/>
      </rPr>
      <t xml:space="preserve"> SNSB-II</t>
    </r>
    <phoneticPr fontId="3" type="noConversion"/>
  </si>
  <si>
    <r>
      <t xml:space="preserve">기호잇기검사                    (Trail Making Test: TMT) 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</si>
  <si>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스트룹검사                       (Stoop Test) 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</si>
  <si>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r>
      <t xml:space="preserve">전두엽 대비 검사                (Contrasting Program &amp; Go-No-Go)  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</si>
  <si>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FB02B036</t>
    <phoneticPr fontId="3" type="noConversion"/>
  </si>
  <si>
    <t>논리적 사고력 검사             (Reasoning Test)</t>
    <phoneticPr fontId="3" type="noConversion"/>
  </si>
  <si>
    <t>FB02B037</t>
    <phoneticPr fontId="3" type="noConversion"/>
  </si>
  <si>
    <t xml:space="preserve">CNT-선로 잇기 검사            (Trail Making Test) </t>
    <phoneticPr fontId="3" type="noConversion"/>
  </si>
  <si>
    <t>FB02B038</t>
    <phoneticPr fontId="3" type="noConversion"/>
  </si>
  <si>
    <t>CNT-단어 색채 검사            (Word-Color Test)</t>
    <phoneticPr fontId="3" type="noConversion"/>
  </si>
  <si>
    <t>FB02B039</t>
    <phoneticPr fontId="3" type="noConversion"/>
  </si>
  <si>
    <t xml:space="preserve">CNT-개념 형성 검사            (Hypothesis Formation Test) </t>
    <phoneticPr fontId="3" type="noConversion"/>
  </si>
  <si>
    <t>FB02B040</t>
    <phoneticPr fontId="3" type="noConversion"/>
  </si>
  <si>
    <t xml:space="preserve">비엔나 시스템-가설 형성 검사 (Hypothesis Formation Test) </t>
    <phoneticPr fontId="3" type="noConversion"/>
  </si>
  <si>
    <t>FB02B041</t>
    <phoneticPr fontId="3" type="noConversion"/>
  </si>
  <si>
    <t>비엔나 시스템-작업 수행력 검사(Work Performance Series: ALS)</t>
    <phoneticPr fontId="3" type="noConversion"/>
  </si>
  <si>
    <t>2026년 병원급별 점수당 단가(환산지수)</t>
    <phoneticPr fontId="3" type="noConversion"/>
  </si>
  <si>
    <t>종합심리평가(Comprehensive Psychological Assessment/ Full Battery)</t>
    <phoneticPr fontId="3" type="noConversion"/>
  </si>
  <si>
    <t>신경심리평가(Neuropsychological Assessment)</t>
    <phoneticPr fontId="3" type="noConversion"/>
  </si>
  <si>
    <t>입원</t>
    <phoneticPr fontId="3" type="noConversion"/>
  </si>
  <si>
    <t>병원</t>
    <phoneticPr fontId="3" type="noConversion"/>
  </si>
  <si>
    <t>정신치료</t>
    <phoneticPr fontId="3" type="noConversion"/>
  </si>
  <si>
    <t>외래</t>
    <phoneticPr fontId="3" type="noConversion"/>
  </si>
  <si>
    <t>구분</t>
    <phoneticPr fontId="3" type="noConversion"/>
  </si>
  <si>
    <t>병원급</t>
    <phoneticPr fontId="3" type="noConversion"/>
  </si>
  <si>
    <t>정신병원</t>
    <phoneticPr fontId="3" type="noConversion"/>
  </si>
  <si>
    <t>10원 미만 절사</t>
    <phoneticPr fontId="3" type="noConversion"/>
  </si>
  <si>
    <t>100원미만 절사</t>
    <phoneticPr fontId="3" type="noConversion"/>
  </si>
  <si>
    <t>병원(정신, 요양)</t>
    <phoneticPr fontId="3" type="noConversion"/>
  </si>
  <si>
    <r>
      <t xml:space="preserve"> 성인_종합심리검사</t>
    </r>
    <r>
      <rPr>
        <sz val="20"/>
        <color rgb="FFFF0000"/>
        <rFont val="맑은 고딕"/>
        <family val="3"/>
        <charset val="129"/>
        <scheme val="minor"/>
      </rPr>
      <t>(정신장애 등록 신청시 활용)</t>
    </r>
    <phoneticPr fontId="3" type="noConversion"/>
  </si>
  <si>
    <t>F6202</t>
  </si>
  <si>
    <r>
      <t>지능 검사_</t>
    </r>
    <r>
      <rPr>
        <sz val="12"/>
        <color rgb="FFFF0000"/>
        <rFont val="맑은 고딕"/>
        <family val="3"/>
        <charset val="129"/>
        <scheme val="minor"/>
      </rPr>
      <t>웩슬러 지능검사</t>
    </r>
    <r>
      <rPr>
        <sz val="12"/>
        <color theme="1"/>
        <rFont val="맑은 고딕"/>
        <family val="3"/>
        <charset val="129"/>
        <scheme val="minor"/>
      </rPr>
      <t>(Wechsler Intelligence  Scale: WAIS, WISC, WPPSI)</t>
    </r>
    <phoneticPr fontId="3" type="noConversion"/>
  </si>
  <si>
    <t>그림 지능검사               (Pictorial Test of Intelligence: PTI)</t>
    <phoneticPr fontId="3" type="noConversion"/>
  </si>
  <si>
    <t>지각 및 기억력검사         (Psychological Test for Perceptual and Memory Ability)</t>
    <phoneticPr fontId="3" type="noConversion"/>
  </si>
  <si>
    <t>사회 성숙도 검사            (Social Maturity Scale: SMS)</t>
    <phoneticPr fontId="3" type="noConversion"/>
  </si>
  <si>
    <t>EY772</t>
  </si>
  <si>
    <t>EY773</t>
  </si>
  <si>
    <t>EY774</t>
  </si>
  <si>
    <r>
      <t>바인랜드 적응행동척도 3판(K-Vineland-III)_</t>
    </r>
    <r>
      <rPr>
        <sz val="12"/>
        <color rgb="FFFF0000"/>
        <rFont val="맑은 고딕"/>
        <family val="3"/>
        <charset val="129"/>
        <scheme val="minor"/>
      </rPr>
      <t>바인랜드 사회성숙도검사 개정판, SMS 대체 가능</t>
    </r>
    <phoneticPr fontId="3" type="noConversion"/>
  </si>
  <si>
    <t>기본적 일상생활능력_수정바델지수 (Activities of Daily Living Test-Basic: ADL, Modified Barthel Index)</t>
    <phoneticPr fontId="3" type="noConversion"/>
  </si>
  <si>
    <t>기본적 일상생활능력                    (Activities of Daily Living Test-Basic: ADL)</t>
    <phoneticPr fontId="3" type="noConversion"/>
  </si>
  <si>
    <t>도구적 일상생활능력                    (Activities of Daily Living Test-Instrumental: IADL)</t>
    <phoneticPr fontId="3" type="noConversion"/>
  </si>
  <si>
    <t>FY685</t>
  </si>
  <si>
    <t>병원, 종합병원</t>
    <phoneticPr fontId="3" type="noConversion"/>
  </si>
  <si>
    <t>요양, 정신병원</t>
    <phoneticPr fontId="3" type="noConversion"/>
  </si>
  <si>
    <t>정신병원가격</t>
    <phoneticPr fontId="3" type="noConversion"/>
  </si>
  <si>
    <t>정신병원단가</t>
    <phoneticPr fontId="3" type="noConversion"/>
  </si>
  <si>
    <r>
      <t>서울 노인 일상 활동 평가 -기초영역  (S-ADL), 복합영역  (S-IADL)_</t>
    </r>
    <r>
      <rPr>
        <sz val="12"/>
        <color rgb="FFFF0000"/>
        <rFont val="맑은 고딕"/>
        <family val="3"/>
        <charset val="129"/>
        <scheme val="minor"/>
      </rPr>
      <t>치매환자 대상 ADL 측정 대체 가능</t>
    </r>
    <phoneticPr fontId="3" type="noConversion"/>
  </si>
  <si>
    <r>
      <t>치매 일상 생활력 척도      (Dementia Activity of Daily Living)_</t>
    </r>
    <r>
      <rPr>
        <sz val="12"/>
        <color rgb="FFFF0000"/>
        <rFont val="맑은 고딕"/>
        <family val="3"/>
        <charset val="129"/>
        <scheme val="minor"/>
      </rPr>
      <t>SNSB-II ADL, K-IADL  사용 가능</t>
    </r>
    <phoneticPr fontId="3" type="noConversion"/>
  </si>
  <si>
    <t>F6211</t>
  </si>
  <si>
    <t>미네소타 다면적 인성검사-II (Minnesota Multipahasic Presonality Inventiry-2: MMPI-2)</t>
    <phoneticPr fontId="3" type="noConversion"/>
  </si>
  <si>
    <t>미네소타 다면적 인성검사-청소년(Minnesota Multipahasic Presonality Inventiry-Adolescent: MMPI-A)</t>
    <phoneticPr fontId="3" type="noConversion"/>
  </si>
  <si>
    <t>그림검사_인물화 또는 집-나무-사람그림검사 (Pictorial Test: Draw A Person: DAP/ House-Tree-Person Pictorial Test: HTP)</t>
    <phoneticPr fontId="3" type="noConversion"/>
  </si>
  <si>
    <t>역동적 가족 그림 검사     (Kinetic Family Drawing: KFD)</t>
    <phoneticPr fontId="3" type="noConversion"/>
  </si>
  <si>
    <r>
      <t>역동적 학교 그림 검사     (Kinetic Schoool Drawing: KSD)_</t>
    </r>
    <r>
      <rPr>
        <sz val="12"/>
        <color rgb="FFFF0000"/>
        <rFont val="맑은 고딕"/>
        <family val="3"/>
        <charset val="129"/>
        <scheme val="minor"/>
      </rPr>
      <t>학교에 다니고 있는 아동-청소년 대상, 대학이나 직장으로 응용</t>
    </r>
    <phoneticPr fontId="3" type="noConversion"/>
  </si>
  <si>
    <t xml:space="preserve">그림좌절검사(Rosenzweig Picture Frustration Test)_24개의 만화형식 그림 사용, 좌절 상황에 빈 말풍선에 들어갈 반응 분석 </t>
    <phoneticPr fontId="3" type="noConversion"/>
  </si>
  <si>
    <r>
      <t xml:space="preserve">베일리 영아발달 측정      (Bayley Scale of Infant Development: BSID)_ </t>
    </r>
    <r>
      <rPr>
        <sz val="12"/>
        <color rgb="FFFF0000"/>
        <rFont val="맑은 고딕"/>
        <family val="3"/>
        <charset val="129"/>
        <scheme val="minor"/>
      </rPr>
      <t xml:space="preserve">한국형 베일리 영유아 발달검사 3판(K-Bayley-III) </t>
    </r>
    <phoneticPr fontId="3" type="noConversion"/>
  </si>
  <si>
    <t>출판사</t>
    <phoneticPr fontId="3" type="noConversion"/>
  </si>
  <si>
    <t>검사 도구 가격</t>
    <phoneticPr fontId="3" type="noConversion"/>
  </si>
  <si>
    <t>기록지/검사지 가격</t>
    <phoneticPr fontId="3" type="noConversion"/>
  </si>
  <si>
    <t>FZ695</t>
  </si>
  <si>
    <t>종별가산율(2024.01.01부터 적용)</t>
    <phoneticPr fontId="3" type="noConversion"/>
  </si>
  <si>
    <t>병원(요양,정신)</t>
    <phoneticPr fontId="3" type="noConversion"/>
  </si>
  <si>
    <t>한국판 몬트리올 인지평가 (Montreal Cognitive Assessment: MoCA-K)</t>
    <phoneticPr fontId="3" type="noConversion"/>
  </si>
  <si>
    <t>간이 정신진단 검사         (Mini-Mental State Examination: MMSE)_간이정신상태검사(MMSE)</t>
    <phoneticPr fontId="3" type="noConversion"/>
  </si>
  <si>
    <t>FX704</t>
  </si>
  <si>
    <t xml:space="preserve">신경행동학적 인지기능검사(Neurobehavioral Cognitive Status Examination) </t>
    <phoneticPr fontId="3" type="noConversion"/>
  </si>
  <si>
    <t>FY683</t>
  </si>
  <si>
    <t>FY684</t>
  </si>
  <si>
    <t>F6860</t>
  </si>
  <si>
    <t>치매정신증상척도-간편형  (Korean Neuropsychiatric Inventory Questionnaire: NPI-Q)</t>
    <phoneticPr fontId="3" type="noConversion"/>
  </si>
  <si>
    <t>하세가와 치매검사-개정판 (Hasegawa Dementia Scale-Revised: HDSR)</t>
    <phoneticPr fontId="3" type="noConversion"/>
  </si>
  <si>
    <t>7분 치매선별검사            (7-Minute Screen: 7-MS)</t>
    <phoneticPr fontId="3" type="noConversion"/>
  </si>
  <si>
    <t>근골 기능검사</t>
    <phoneticPr fontId="3" type="noConversion"/>
  </si>
  <si>
    <t>신경계기능검사</t>
    <phoneticPr fontId="3" type="noConversion"/>
  </si>
  <si>
    <t>미네소타 다면적 인성검사   (Minnesota Multiphasic Personality Inventory: MMPI)</t>
    <phoneticPr fontId="3" type="noConversion"/>
  </si>
  <si>
    <r>
      <t>로샤 검사 (The Rorschach Test)ㅡ</t>
    </r>
    <r>
      <rPr>
        <sz val="12"/>
        <color rgb="FFFF0000"/>
        <rFont val="맑은 고딕"/>
        <family val="3"/>
        <charset val="129"/>
        <scheme val="minor"/>
      </rPr>
      <t xml:space="preserve">로르샤흐 검사, 로르샤하 검사, 로르샤흐 잉크반점 방식(Rorschach Inkblot Method: RIM) </t>
    </r>
    <phoneticPr fontId="3" type="noConversion"/>
  </si>
  <si>
    <t>치매        관련      검사</t>
    <phoneticPr fontId="3" type="noConversion"/>
  </si>
  <si>
    <t>인지      기능      검사</t>
  </si>
  <si>
    <t>적응      기능        검사</t>
  </si>
  <si>
    <t>성격          검사</t>
  </si>
  <si>
    <t>운동기능</t>
    <phoneticPr fontId="3" type="noConversion"/>
  </si>
  <si>
    <t>병원이상급단가</t>
    <phoneticPr fontId="3" type="noConversion"/>
  </si>
  <si>
    <r>
      <t>서울신경심리검사(Seoul Neuropsychological Screening Battery: SNSB)_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</si>
  <si>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 xml:space="preserve">* 1원 단위 반올림처리함. </t>
    <phoneticPr fontId="3" type="noConversion"/>
  </si>
  <si>
    <t>* 1원 단위 반올림처리함.</t>
    <phoneticPr fontId="3" type="noConversion"/>
  </si>
  <si>
    <t>*1원단위 반올림처리</t>
    <phoneticPr fontId="3" type="noConversion"/>
  </si>
  <si>
    <t>검사도구 가격</t>
    <phoneticPr fontId="3" type="noConversion"/>
  </si>
  <si>
    <t>한국판 CERAD 평가집(Korean Version of the Consortium to Establish a Registry for Alzheimer's Disease Assessment Packet: CERAD-K)</t>
    <phoneticPr fontId="3" type="noConversion"/>
  </si>
  <si>
    <t>LICA 노인인지기능검사(비문해 노인)(Literacy Independent Cognitive Assessment: LICA)</t>
    <phoneticPr fontId="3" type="noConversion"/>
  </si>
  <si>
    <t>FB005</t>
    <phoneticPr fontId="3" type="noConversion"/>
  </si>
  <si>
    <t>한국판 중증 인지장애 평가 척도(Korean Version of Severe Impairment Battery: SIB-K)</t>
    <phoneticPr fontId="3" type="noConversion"/>
  </si>
  <si>
    <t>수행구분</t>
    <phoneticPr fontId="3" type="noConversion"/>
  </si>
  <si>
    <t>섬망 평가 척도                (Delirium Rating Scale)</t>
    <phoneticPr fontId="3" type="noConversion"/>
  </si>
  <si>
    <t>FB628</t>
    <phoneticPr fontId="3" type="noConversion"/>
  </si>
  <si>
    <r>
      <t>CAM-ICU를 이용한 섬망평가_1일당 (The Korean version of Confusion Assessment Method for ICU)_</t>
    </r>
    <r>
      <rPr>
        <sz val="12"/>
        <color rgb="FFFF0000"/>
        <rFont val="맑은 고딕"/>
        <family val="3"/>
        <charset val="129"/>
        <scheme val="minor"/>
      </rPr>
      <t>간호사가 시행함</t>
    </r>
    <phoneticPr fontId="3" type="noConversion"/>
  </si>
  <si>
    <t>피바디 운동발달 단계 측정도구 (Peabody Developmental Motor Scales)</t>
    <phoneticPr fontId="3" type="noConversion"/>
  </si>
  <si>
    <t>2020년 8월 1일부터 시행</t>
    <phoneticPr fontId="3" type="noConversion"/>
  </si>
  <si>
    <t>2025년 7월 1일부터 현행 기준</t>
    <phoneticPr fontId="3" type="noConversion"/>
  </si>
  <si>
    <t>FY52360</t>
    <phoneticPr fontId="3" type="noConversion"/>
  </si>
  <si>
    <t>한국어판 성인 주의력결핍 과잉행동장애 평가 [Korean Adult Attention-deficit hyperactivity disorder Self Report Scale: K-ASRS]</t>
    <phoneticPr fontId="3" type="noConversion"/>
  </si>
  <si>
    <t>FY752370</t>
  </si>
  <si>
    <t>사고장애</t>
    <phoneticPr fontId="3" type="noConversion"/>
  </si>
  <si>
    <t>FY753280</t>
  </si>
  <si>
    <t>FY756030</t>
    <phoneticPr fontId="3" type="noConversion"/>
  </si>
  <si>
    <t>한국형 성인 주의력결핍 과잉행동장애 평가척eh [Korean Adult Attention-deficit hyperactivity disorder Rating Scale: K-AARS]</t>
    <phoneticPr fontId="3" type="noConversion"/>
  </si>
  <si>
    <t>중독 장애_약물(마약)</t>
    <phoneticPr fontId="3" type="noConversion"/>
  </si>
  <si>
    <r>
      <t>변화준비단계와 치료열망척도 [Stages of Change Readiness and Treatment Eagerness Scale: SOCRATES]_</t>
    </r>
    <r>
      <rPr>
        <sz val="12"/>
        <color rgb="FFFF0000"/>
        <rFont val="맑은 고딕"/>
        <family val="3"/>
        <charset val="129"/>
        <scheme val="minor"/>
      </rPr>
      <t>약물중독 치료 동기 측정</t>
    </r>
    <phoneticPr fontId="3" type="noConversion"/>
  </si>
  <si>
    <t>정신의학적응급처치 Psychiatric Emergency Treatment 급성기 정신질환 집중치료실 입원료를 산정한 경우</t>
    <phoneticPr fontId="3" type="noConversion"/>
  </si>
  <si>
    <t>[정신건강전문요원_임상심리사, 간호사, 사회복지사, 작업치료사]가 수행 가능한 정신요법</t>
    <phoneticPr fontId="3" type="noConversion"/>
  </si>
  <si>
    <t>전문요원</t>
    <phoneticPr fontId="3" type="noConversion"/>
  </si>
  <si>
    <r>
      <t>LICA 노인인지기능검사(비문해 노인)-</t>
    </r>
    <r>
      <rPr>
        <sz val="12"/>
        <color rgb="FFFF0000"/>
        <rFont val="맑은 고딕"/>
        <family val="3"/>
        <charset val="129"/>
        <scheme val="minor"/>
      </rPr>
      <t>단축형</t>
    </r>
    <phoneticPr fontId="3" type="noConversion"/>
  </si>
  <si>
    <t>휴브알앤씨</t>
    <phoneticPr fontId="3" type="noConversion"/>
  </si>
  <si>
    <t>서울대출판문화원</t>
    <phoneticPr fontId="3" type="noConversion"/>
  </si>
  <si>
    <t>인싸이트</t>
    <phoneticPr fontId="3" type="noConversion"/>
  </si>
  <si>
    <t>구매단위</t>
    <phoneticPr fontId="3" type="noConversion"/>
  </si>
  <si>
    <r>
      <t>레이-언어학습 검사         (Rey(Auditory) Verbal Learning Test: AVLT)</t>
    </r>
    <r>
      <rPr>
        <sz val="12"/>
        <color rgb="FFFF0000"/>
        <rFont val="맑은 고딕"/>
        <family val="3"/>
        <charset val="129"/>
        <scheme val="minor"/>
      </rPr>
      <t xml:space="preserve"> Rey-Kim</t>
    </r>
    <phoneticPr fontId="3" type="noConversion"/>
  </si>
  <si>
    <r>
      <t xml:space="preserve">카테고리 검사                (Category Test) </t>
    </r>
    <r>
      <rPr>
        <sz val="12"/>
        <color rgb="FFFF0000"/>
        <rFont val="맑은 고딕"/>
        <family val="3"/>
        <charset val="129"/>
        <scheme val="minor"/>
      </rPr>
      <t>SNSB-II</t>
    </r>
    <phoneticPr fontId="3" type="noConversion"/>
  </si>
  <si>
    <t>도서출판 신경심리</t>
    <phoneticPr fontId="3" type="noConversion"/>
  </si>
  <si>
    <t xml:space="preserve">어휘력 검사                    (Receptive &amp; Expressive Vocabulary Test) </t>
    <phoneticPr fontId="3" type="noConversion"/>
  </si>
  <si>
    <t>레이-복합도형 검사         (Rey-Complex Figure Test: RCFT)  SNSB-II, Rey-Kim</t>
    <phoneticPr fontId="3" type="noConversion"/>
  </si>
  <si>
    <t>*Rey-Kim 기억검사 2판, Kims 전두엽 집행기능검사 2판 출시되었음</t>
    <phoneticPr fontId="3" type="noConversion"/>
  </si>
  <si>
    <t>저작권</t>
    <phoneticPr fontId="3" type="noConversion"/>
  </si>
  <si>
    <t>Public domain</t>
  </si>
  <si>
    <t>Copyright</t>
  </si>
  <si>
    <r>
      <t>상태-특성 분노 표현 척도검사 [State-Trait Anger Expression Inventory: STAXI]-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</si>
  <si>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r>
      <t>이화 자폐아동 행동발달 평가도구 [EWHA Checklist for Autistic Children: E-CLAC]-</t>
    </r>
    <r>
      <rPr>
        <sz val="12"/>
        <color rgb="FFFF0000"/>
        <rFont val="맑은 고딕"/>
        <family val="3"/>
        <charset val="129"/>
        <scheme val="minor"/>
      </rPr>
      <t>굿에듀(도서출판 특수교육)</t>
    </r>
    <phoneticPr fontId="3" type="noConversion"/>
  </si>
  <si>
    <t>General</t>
    <phoneticPr fontId="3" type="noConversion"/>
  </si>
  <si>
    <t>Personal Use</t>
  </si>
  <si>
    <t>Trauma PTSD</t>
    <phoneticPr fontId="3" type="noConversion"/>
  </si>
  <si>
    <t>작업 및 오락요법[음악,서화,조각,운동,작업등] Occupational or Recreation Therapy</t>
    <phoneticPr fontId="3" type="noConversion"/>
  </si>
  <si>
    <t>촉각 형태 지각검사           (Tactile Form Recognition Test)</t>
    <phoneticPr fontId="3" type="noConversion"/>
  </si>
  <si>
    <t>self</t>
    <phoneticPr fontId="3" type="noConversion"/>
  </si>
  <si>
    <t>clinician</t>
  </si>
  <si>
    <t>protector</t>
  </si>
  <si>
    <t>protector</t>
    <phoneticPr fontId="3" type="noConversion"/>
  </si>
  <si>
    <t>Either</t>
    <phoneticPr fontId="3" type="noConversion"/>
  </si>
  <si>
    <t>clinician</t>
    <phoneticPr fontId="3" type="noConversion"/>
  </si>
  <si>
    <r>
      <t xml:space="preserve">1.Self  2.protector(보호자) 3.Either(self+protector)           4. clinician  </t>
    </r>
    <r>
      <rPr>
        <sz val="8"/>
        <color rgb="FFFF0000"/>
        <rFont val="맑은 고딕"/>
        <family val="3"/>
        <charset val="129"/>
        <scheme val="minor"/>
      </rPr>
      <t>자기보고=보호자</t>
    </r>
  </si>
  <si>
    <r>
      <t>정서-행동 평가시스템              [Behavior Assessment System for Children: BASC]-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</si>
  <si>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t>건강 성과 척도                      [Health of the Nation Outcome Scales: HoNOS]</t>
    <phoneticPr fontId="3" type="noConversion"/>
  </si>
  <si>
    <t>간편 정신상태 평정척도 검사     [Brief Psychiatric Rating Scale: BPRS]</t>
    <phoneticPr fontId="3" type="noConversion"/>
  </si>
  <si>
    <t>간이 국제 신경정신의학적 면담  [Mini International Neuropsychiatric Interview-Plus: MINI-PLUS]</t>
    <phoneticPr fontId="3" type="noConversion"/>
  </si>
  <si>
    <t>소아용 진단적 면담 도구          [Diagnostic Interview Schedule for Children: DISC]</t>
    <phoneticPr fontId="3" type="noConversion"/>
  </si>
  <si>
    <t>조기정신증 척도                    [Community Assessment of Psychic Experiences-Positive Scale 15: CAPE-P15]</t>
    <phoneticPr fontId="3" type="noConversion"/>
  </si>
  <si>
    <t>사고 장애 평가                      [Positive and Negative Syndrome Scale: PANSS]</t>
    <phoneticPr fontId="3" type="noConversion"/>
  </si>
  <si>
    <t>지각된 스트레스 척도             [Perceived Stress Scale: PSS]</t>
    <phoneticPr fontId="3" type="noConversion"/>
  </si>
  <si>
    <t>신체 증상 설문                     [Patient Health Questionnaire-15: PHQ-15]</t>
    <phoneticPr fontId="3" type="noConversion"/>
  </si>
  <si>
    <r>
      <t>벡 무망감 척도                     [Beck Hopelessness Scale: BHS]-</t>
    </r>
    <r>
      <rPr>
        <sz val="12"/>
        <color rgb="FFFF0000"/>
        <rFont val="맑은 고딕"/>
        <family val="3"/>
        <charset val="129"/>
        <scheme val="minor"/>
      </rPr>
      <t>한국심리주식회사</t>
    </r>
    <phoneticPr fontId="3" type="noConversion"/>
  </si>
  <si>
    <t>자살하지 않는 이유 척도         [The Reasons for Living Inventory: RFL]</t>
    <phoneticPr fontId="3" type="noConversion"/>
  </si>
  <si>
    <t>무감동척도                         [Apathy scale]</t>
    <phoneticPr fontId="3" type="noConversion"/>
  </si>
  <si>
    <t>반추적 반응 척도                 [Ruminative Response Scale: RRS]</t>
    <phoneticPr fontId="3" type="noConversion"/>
  </si>
  <si>
    <t>양극성 우울 평정 척도           [Bipolar Depression Rating Scale: BDRS]</t>
    <phoneticPr fontId="3" type="noConversion"/>
  </si>
  <si>
    <t>기분 장애 질문지                  [Mood Disorder Questionnaire: MDQ]</t>
    <phoneticPr fontId="3" type="noConversion"/>
  </si>
  <si>
    <t>소아 양극성장애 질문지          [Child Bipolar Questionnaire: CBQ]</t>
    <phoneticPr fontId="3" type="noConversion"/>
  </si>
  <si>
    <t>경조증 증상 척도                  [Hypomania Symptom Checklist-32: HCL-32]</t>
    <phoneticPr fontId="3" type="noConversion"/>
  </si>
  <si>
    <t>영(Young)조증 평가 척도        [Young Mania Rating Scale: YMRS]</t>
    <phoneticPr fontId="3" type="noConversion"/>
  </si>
  <si>
    <r>
      <t>아동 우울 척도                    [Children's Depression Inventory: CDI]_</t>
    </r>
    <r>
      <rPr>
        <sz val="12"/>
        <color rgb="FFFF0000"/>
        <rFont val="맑은 고딕"/>
        <family val="3"/>
        <charset val="129"/>
        <scheme val="minor"/>
      </rPr>
      <t>CDI-2 인싸이트</t>
    </r>
    <phoneticPr fontId="3" type="noConversion"/>
  </si>
  <si>
    <r>
      <t>벡(Back) 우울 질문지             [Beck Depression Inventory: BDI]-</t>
    </r>
    <r>
      <rPr>
        <sz val="12"/>
        <color rgb="FFFF0000"/>
        <rFont val="맑은 고딕"/>
        <family val="3"/>
        <charset val="129"/>
        <scheme val="minor"/>
      </rPr>
      <t>한국심리주식회사</t>
    </r>
    <phoneticPr fontId="3" type="noConversion"/>
  </si>
  <si>
    <r>
      <t xml:space="preserve">노인 우울 척도                    [Geriatric Depression Scale: GDS]- </t>
    </r>
    <r>
      <rPr>
        <sz val="12"/>
        <color rgb="FFFF0000"/>
        <rFont val="맑은 고딕"/>
        <family val="3"/>
        <charset val="129"/>
        <scheme val="minor"/>
      </rPr>
      <t>단축형(15문항, SNSB-II)은 기본진료에 포함되어 청구 불가</t>
    </r>
    <phoneticPr fontId="3" type="noConversion"/>
  </si>
  <si>
    <t>코넬 치매우울척도                [Cornell Scale for Depression in Dementia: CSDD]</t>
    <phoneticPr fontId="3" type="noConversion"/>
  </si>
  <si>
    <t>에딘버그 산후우울 척도          [Edinburgh Postnatal Depression Scale: EPDS]</t>
    <phoneticPr fontId="3" type="noConversion"/>
  </si>
  <si>
    <t>해밀톤 우울 검사                  [Hamilton Depression Rating Scale: HAM-D]</t>
    <phoneticPr fontId="3" type="noConversion"/>
  </si>
  <si>
    <t>우울증상 평가 척도               [Inventory of Depressive Symptomatology: IDS]</t>
    <phoneticPr fontId="3" type="noConversion"/>
  </si>
  <si>
    <t>지역사회 역학조사용 우울척도  [Center for Epidemiological Studies-Depression Scale: CES-D]</t>
    <phoneticPr fontId="3" type="noConversion"/>
  </si>
  <si>
    <t>간이 우울증상 평가 척도         [Quick Inventory of Depressive Symptomatology: QIDS]</t>
    <phoneticPr fontId="3" type="noConversion"/>
  </si>
  <si>
    <t>PHQ-9 우울척도                   [Patient Health Questionnaire-9: PHQ-9]</t>
    <phoneticPr fontId="3" type="noConversion"/>
  </si>
  <si>
    <t>병원 불안-우울 척도              [Hospital Anxiety and Depression Scale: HADS]</t>
    <phoneticPr fontId="3" type="noConversion"/>
  </si>
  <si>
    <r>
      <t>벡(Back) 불안 질문지             [Beck Anxiety Inventory: BAI]-</t>
    </r>
    <r>
      <rPr>
        <sz val="12"/>
        <color rgb="FFFF0000"/>
        <rFont val="맑은 고딕"/>
        <family val="3"/>
        <charset val="129"/>
        <scheme val="minor"/>
      </rPr>
      <t>한국심리주식회사</t>
    </r>
    <phoneticPr fontId="3" type="noConversion"/>
  </si>
  <si>
    <t>해밀톤 불안 검사                  [Hamilton Anxiety Rating Scale: HAM-A]</t>
    <phoneticPr fontId="3" type="noConversion"/>
  </si>
  <si>
    <r>
      <t>상태-특성 불안검사              [State-Trait Anxiety Inventory: STAI]-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</si>
  <si>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t>공황장애 평가 척도              [Panic Disorder Severity Scale: PDSS]</t>
    <phoneticPr fontId="3" type="noConversion"/>
  </si>
  <si>
    <t>알바니 공황-공포 질문지       [Albany Phobia and Panic Questionnaire: APPQ]</t>
    <phoneticPr fontId="3" type="noConversion"/>
  </si>
  <si>
    <t>광장공포 인지 질문지           [Agoraphobic Cognition Questionnaire: ACQ]</t>
    <phoneticPr fontId="3" type="noConversion"/>
  </si>
  <si>
    <t>사회적 회피 및 불안척도         [Social Avoidance and Distress Scale: SADS]</t>
    <phoneticPr fontId="3" type="noConversion"/>
  </si>
  <si>
    <t>레보비츠 사회 불안 척도         [Liebowitz Social Anxiety Scale: LSAS]</t>
    <phoneticPr fontId="3" type="noConversion"/>
  </si>
  <si>
    <t>피츠버그 수면의 질 척도           [Pittsburgh Sleep Quality Index: PSQI]</t>
    <phoneticPr fontId="3" type="noConversion"/>
  </si>
  <si>
    <t>국제 하지 불안 척도                [International Restless Legs Scale: IRLS]</t>
    <phoneticPr fontId="3" type="noConversion"/>
  </si>
  <si>
    <t>차원적 강박 척도                    [Dimensional Obsessive-Compulsive Scale: DOCS]</t>
    <phoneticPr fontId="3" type="noConversion"/>
  </si>
  <si>
    <t>파두아 (강박)증상질문지           [Padua Inventory: PI]</t>
    <phoneticPr fontId="3" type="noConversion"/>
  </si>
  <si>
    <t>모즐리 강박증상척도                [Maudsley Obsessive Compulsive Inventory: MOCI]</t>
    <phoneticPr fontId="3" type="noConversion"/>
  </si>
  <si>
    <t>예일-브라운 강박증상척도          [Yale-Brown Obsessive Compulsive Scale: Y-BOCS]</t>
    <phoneticPr fontId="3" type="noConversion"/>
  </si>
  <si>
    <r>
      <t>아동기 자폐증 평정 척도          [Childhood Autism Rating Scale: CARS]</t>
    </r>
    <r>
      <rPr>
        <sz val="12"/>
        <color rgb="FFFF0000"/>
        <rFont val="맑은 고딕"/>
        <family val="3"/>
        <charset val="129"/>
        <scheme val="minor"/>
      </rPr>
      <t>-인싸이트</t>
    </r>
    <phoneticPr fontId="3" type="noConversion"/>
  </si>
  <si>
    <r>
      <t>사회적 의사소통 설문지           [Social Communication Questionnaire: SCQ]-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</si>
  <si>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t>성인 ADHD 진단을 위한 면담    [Diagnostic Interview for ADHD in Adults: DIVA]</t>
    <phoneticPr fontId="3" type="noConversion"/>
  </si>
  <si>
    <t>추체외로 증상평가 검사           [Extrapyramidal Symptom Rating Scale: ESRS]</t>
    <phoneticPr fontId="3" type="noConversion"/>
  </si>
  <si>
    <t>이상 불수의 운동 척도             [Abnormal Involuntary Movement Scale: AIMS]</t>
    <phoneticPr fontId="3" type="noConversion"/>
  </si>
  <si>
    <t>파킨슨병 비운동증상 평가척도   [Non motor symptom assessment scale for PD : NMSS]</t>
    <phoneticPr fontId="3" type="noConversion"/>
  </si>
  <si>
    <t>파킨슨병 수면 증상 평가          [Scales for Outcomes in Parkinson's Disease-Sleep: SCOPA-Sleep]</t>
    <phoneticPr fontId="3" type="noConversion"/>
  </si>
  <si>
    <t>알코올 사용 장애 선별 검사      [Alcohol Use Disorders Identification Test: AUDIT]</t>
    <phoneticPr fontId="3" type="noConversion"/>
  </si>
  <si>
    <t>미시간 주정의존 선별검사        [Michigan Alcoholism Screening Test: MAST]</t>
    <phoneticPr fontId="3" type="noConversion"/>
  </si>
  <si>
    <t>알코올 금단 척도                  [Clinical Institute Withdrawal Assessment for Alcohol-Revised: CIWA-AR]</t>
    <phoneticPr fontId="3" type="noConversion"/>
  </si>
  <si>
    <t>예일 음식중독척도              [Yale Food Addiction Scale: YFAS]</t>
    <phoneticPr fontId="3" type="noConversion"/>
  </si>
  <si>
    <t>인터넷 게임중독 선별 도구    [Internet Gaming Use-Elicited Symptom Screen: IGUESS]</t>
    <phoneticPr fontId="3" type="noConversion"/>
  </si>
  <si>
    <t>가족기능평가                    [Family Function Test : FFT]</t>
    <phoneticPr fontId="3" type="noConversion"/>
  </si>
  <si>
    <t>세계보건기구 장애조사표      [WHO Disability Assessment Schedule: WHODAS]</t>
    <phoneticPr fontId="3" type="noConversion"/>
  </si>
  <si>
    <r>
      <t>영(Young) 심리도식 질문지    [Young Schema Questionnaire: YSQ]-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</si>
  <si>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r>
      <t>부모아동상호작용검사          [Parent&amp;Child Interactive Behavior Scale: IBS] 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</si>
  <si>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t>치매 일상 생활력 척도(Dementia Activity of Daily Living</t>
    <phoneticPr fontId="3" type="noConversion"/>
  </si>
  <si>
    <t>서울신경심리검사(Seoul Neuropsychological Screening Battery: SNSB)</t>
    <phoneticPr fontId="3" type="noConversion"/>
  </si>
  <si>
    <t>ADL, K-IADL</t>
    <phoneticPr fontId="3" type="noConversion"/>
  </si>
  <si>
    <t>CDR</t>
    <phoneticPr fontId="3" type="noConversion"/>
  </si>
  <si>
    <t>F6222</t>
  </si>
  <si>
    <t>MMSE</t>
    <phoneticPr fontId="3" type="noConversion"/>
  </si>
  <si>
    <t>SNSB-II</t>
    <phoneticPr fontId="3" type="noConversion"/>
  </si>
  <si>
    <t>검사약어</t>
    <phoneticPr fontId="3" type="noConversion"/>
  </si>
  <si>
    <t>심리사급여</t>
    <phoneticPr fontId="3" type="noConversion"/>
  </si>
  <si>
    <t>병원 수익</t>
    <phoneticPr fontId="3" type="noConversion"/>
  </si>
  <si>
    <t>병원이상급</t>
    <phoneticPr fontId="3" type="noConversion"/>
  </si>
  <si>
    <t>요양-정신병원</t>
    <phoneticPr fontId="3" type="noConversion"/>
  </si>
  <si>
    <t>병원급이상</t>
    <phoneticPr fontId="3" type="noConversion"/>
  </si>
  <si>
    <t>읍면지역기준</t>
    <phoneticPr fontId="3" type="noConversion"/>
  </si>
  <si>
    <t xml:space="preserve">청구 기준 정보 </t>
    <phoneticPr fontId="3" type="noConversion"/>
  </si>
  <si>
    <t>상급종합병원</t>
    <phoneticPr fontId="3" type="noConversion"/>
  </si>
  <si>
    <t>본인부담 비율</t>
    <phoneticPr fontId="3" type="noConversion"/>
  </si>
  <si>
    <t>https://www.hira.or.kr/dummy.do?pgmid=HIRAA030056020110</t>
  </si>
  <si>
    <t xml:space="preserve">건강보험심사평가원 </t>
    <phoneticPr fontId="3" type="noConversion"/>
  </si>
  <si>
    <t xml:space="preserve">증상 및 행동 평가척도 청구 기준 </t>
    <phoneticPr fontId="3" type="noConversion"/>
  </si>
  <si>
    <t>2025년 7월 1일부터 적용된 현행 기준</t>
    <phoneticPr fontId="3" type="noConversion"/>
  </si>
  <si>
    <t>2020년 8월 1일부터 시행(25년 6월 30일까지 적용)</t>
    <phoneticPr fontId="3" type="noConversion"/>
  </si>
  <si>
    <t>2020년 8월 1일부터 시행(25년 6월 30일까지 적용)</t>
    <phoneticPr fontId="3" type="noConversion"/>
  </si>
  <si>
    <t xml:space="preserve">신경인지기능검사 청구 기준 </t>
    <phoneticPr fontId="3" type="noConversion"/>
  </si>
  <si>
    <t>비급여</t>
    <phoneticPr fontId="3" type="noConversion"/>
  </si>
  <si>
    <t>주제 통각 검사              (Tematic Apperception Test: TAT)</t>
    <phoneticPr fontId="3" type="noConversion"/>
  </si>
  <si>
    <t xml:space="preserve">집-나무-사람그림검사     (House-Tree-Person Pictorial Test: HTP) </t>
    <phoneticPr fontId="3" type="noConversion"/>
  </si>
  <si>
    <t>다면적 인성검사-2판      (Minnesota Multipahasic Presonality Inventiry-2: MMPI-2)</t>
    <phoneticPr fontId="3" type="noConversion"/>
  </si>
  <si>
    <t>요양-정신병원가격</t>
    <phoneticPr fontId="3" type="noConversion"/>
  </si>
  <si>
    <t>병원급이상가격</t>
    <phoneticPr fontId="3" type="noConversion"/>
  </si>
  <si>
    <t>병원이상가격</t>
    <phoneticPr fontId="3" type="noConversion"/>
  </si>
  <si>
    <t>병원급이상가격</t>
    <phoneticPr fontId="3" type="noConversion"/>
  </si>
  <si>
    <t>FX703</t>
    <phoneticPr fontId="3" type="noConversion"/>
  </si>
  <si>
    <t>F6230</t>
    <phoneticPr fontId="3" type="noConversion"/>
  </si>
  <si>
    <t>사고장애-음성증상</t>
    <phoneticPr fontId="3" type="noConversion"/>
  </si>
  <si>
    <r>
      <t xml:space="preserve">증상 및 행동 평가 척도 Symptomatic and Behavioral Evaluation Scale/ </t>
    </r>
    <r>
      <rPr>
        <b/>
        <sz val="12"/>
        <color rgb="FF002060"/>
        <rFont val="맑은 고딕"/>
        <family val="3"/>
        <charset val="129"/>
        <scheme val="minor"/>
      </rPr>
      <t>단축형은 기본형과 중복 청구 불가</t>
    </r>
  </si>
  <si>
    <t>이화방어기제검사       (Ewha Diagnostic Test of Defense Mechanism Test: EDMT)</t>
    <phoneticPr fontId="3" type="noConversion"/>
  </si>
  <si>
    <r>
      <t xml:space="preserve">불안 민감성 척도        (Anxiety Sensitivity Inventory: ASI) </t>
    </r>
    <r>
      <rPr>
        <sz val="12"/>
        <color rgb="FFFF0000"/>
        <rFont val="맑은 고딕"/>
        <family val="3"/>
        <charset val="129"/>
        <scheme val="minor"/>
      </rPr>
      <t>공황장애 척도</t>
    </r>
    <r>
      <rPr>
        <sz val="12"/>
        <color rgb="FF000000"/>
        <rFont val="맑은 고딕"/>
        <family val="3"/>
        <charset val="129"/>
        <scheme val="minor"/>
      </rPr>
      <t xml:space="preserve"> </t>
    </r>
    <phoneticPr fontId="3" type="noConversion"/>
  </si>
  <si>
    <t>공황장애 평가 척도         (Panic Disorder Severity Scale: PDSS)</t>
    <phoneticPr fontId="3" type="noConversion"/>
  </si>
  <si>
    <t>사건 충격 척도                       [Impact of Event Scale: IES]</t>
    <phoneticPr fontId="3" type="noConversion"/>
  </si>
  <si>
    <t>외상 후 스트레스 장애 질문지     [PTSD Checklist for DSM-5: PCL-5]</t>
    <phoneticPr fontId="3" type="noConversion"/>
  </si>
  <si>
    <t>그림좌절검사                (Rosenzweig Picture Frustration Test)</t>
    <phoneticPr fontId="3" type="noConversion"/>
  </si>
  <si>
    <t>지각 및 기억력검사        (Psychological Test for Perceptual and Memory Ability)</t>
    <phoneticPr fontId="3" type="noConversion"/>
  </si>
  <si>
    <r>
      <t xml:space="preserve">지각 및 기억력검사        (Psychological Test for Perceptual and Memory Ability)    </t>
    </r>
    <r>
      <rPr>
        <sz val="12"/>
        <color rgb="FFFF0000"/>
        <rFont val="맑은 고딕"/>
        <family val="3"/>
        <charset val="129"/>
        <scheme val="minor"/>
      </rPr>
      <t>BGT로 실시(동일검사)_Recall</t>
    </r>
    <phoneticPr fontId="3" type="noConversion"/>
  </si>
  <si>
    <t>강박장애 척도                         [Obsessive-Compulsive Inventory: OCI]</t>
    <phoneticPr fontId="3" type="noConversion"/>
  </si>
  <si>
    <t>심리사 급여</t>
    <phoneticPr fontId="3" type="noConversion"/>
  </si>
  <si>
    <t xml:space="preserve">병원 수익 </t>
    <phoneticPr fontId="3" type="noConversion"/>
  </si>
  <si>
    <t>의원</t>
    <phoneticPr fontId="3" type="noConversion"/>
  </si>
  <si>
    <t>정신병원</t>
    <phoneticPr fontId="3" type="noConversion"/>
  </si>
  <si>
    <t>병원</t>
    <phoneticPr fontId="3" type="noConversion"/>
  </si>
  <si>
    <t>읍면지역 기준</t>
    <phoneticPr fontId="3" type="noConversion"/>
  </si>
  <si>
    <t>기질 및 성격검사           (Temperament and Character Inventory: TCI)_K-EPS 준용</t>
    <phoneticPr fontId="3" type="noConversion"/>
  </si>
  <si>
    <t>알코올 사용 장애 선별 검사 (Alcohol Use Disorders Identification Test: AUDIT)</t>
    <phoneticPr fontId="3" type="noConversion"/>
  </si>
  <si>
    <r>
      <t xml:space="preserve">간이 정신진단검사          (Symptom Check List-90 Revision: SCL-90R)- </t>
    </r>
    <r>
      <rPr>
        <sz val="12"/>
        <color rgb="FFFF0000"/>
        <rFont val="맑은 고딕"/>
        <family val="3"/>
        <charset val="129"/>
        <scheme val="minor"/>
      </rPr>
      <t>아세바(휴노)</t>
    </r>
    <phoneticPr fontId="3" type="noConversion"/>
  </si>
  <si>
    <r>
      <t xml:space="preserve">아동 행동검사                       [Childhood Behavior Check List: CBCL]- </t>
    </r>
    <r>
      <rPr>
        <sz val="12"/>
        <color rgb="FFFF0000"/>
        <rFont val="맑은 고딕"/>
        <family val="3"/>
        <charset val="129"/>
        <scheme val="minor"/>
      </rPr>
      <t>아세바(휴노)</t>
    </r>
    <phoneticPr fontId="3" type="noConversion"/>
  </si>
  <si>
    <r>
      <t xml:space="preserve">청소년 자기 행동 평가 척도       [Youth Self Report: YSR]- </t>
    </r>
    <r>
      <rPr>
        <sz val="12"/>
        <color rgb="FFFF0000"/>
        <rFont val="맑은 고딕"/>
        <family val="3"/>
        <charset val="129"/>
        <scheme val="minor"/>
      </rPr>
      <t>아세바(휴노)</t>
    </r>
    <phoneticPr fontId="3" type="noConversion"/>
  </si>
  <si>
    <r>
      <t>성인 행동평가척도                  [Adult Self-Report·Adult Behavior Checklist: ASR·ABCL]-</t>
    </r>
    <r>
      <rPr>
        <sz val="12"/>
        <color rgb="FFFF0000"/>
        <rFont val="맑은 고딕"/>
        <family val="3"/>
        <charset val="129"/>
        <scheme val="minor"/>
      </rPr>
      <t>아세바(휴노)</t>
    </r>
    <phoneticPr fontId="3" type="noConversion"/>
  </si>
  <si>
    <r>
      <t xml:space="preserve">노인 행동평가척도                  [Older Adult Self-Report· Older Adult Behavior Checklist: OASR·OABCL]- </t>
    </r>
    <r>
      <rPr>
        <sz val="12"/>
        <color rgb="FFFF0000"/>
        <rFont val="맑은 고딕"/>
        <family val="3"/>
        <charset val="129"/>
        <scheme val="minor"/>
      </rPr>
      <t>아세바(휴노)</t>
    </r>
    <phoneticPr fontId="3" type="noConversion"/>
  </si>
  <si>
    <r>
      <t xml:space="preserve">간이 정신진단검사                  [Symptom Check List-90 Revision: SCL-90R]- </t>
    </r>
    <r>
      <rPr>
        <sz val="12"/>
        <color rgb="FFFF0000"/>
        <rFont val="맑은 고딕"/>
        <family val="3"/>
        <charset val="129"/>
        <scheme val="minor"/>
      </rPr>
      <t>아세바(휴노)</t>
    </r>
    <phoneticPr fontId="3" type="noConversion"/>
  </si>
  <si>
    <t>증상 및   행동 평가 척도</t>
  </si>
  <si>
    <t>증상 및   행동 평가 척도</t>
    <phoneticPr fontId="3" type="noConversion"/>
  </si>
  <si>
    <t>임상가</t>
    <phoneticPr fontId="3" type="noConversion"/>
  </si>
  <si>
    <t>자기보고</t>
    <phoneticPr fontId="3" type="noConversion"/>
  </si>
  <si>
    <t xml:space="preserve">23종 </t>
    <phoneticPr fontId="3" type="noConversion"/>
  </si>
  <si>
    <t>웩슬러 지능검사 (Wechsler Intelligence Scale: K-WISC-V, K-WAIS-Ⅳ)</t>
    <phoneticPr fontId="3" type="noConversion"/>
  </si>
  <si>
    <t>기질 및 성격검사-청소년 (Temperament and Character Inventory: JTCI)_K-EPS 준용</t>
    <phoneticPr fontId="3" type="noConversion"/>
  </si>
  <si>
    <r>
      <t xml:space="preserve">청소년 자기 행동 평가 척도(Youth Self Report: YSR)- </t>
    </r>
    <r>
      <rPr>
        <sz val="12"/>
        <color rgb="FFFF0000"/>
        <rFont val="맑은 고딕"/>
        <family val="3"/>
        <charset val="129"/>
        <scheme val="minor"/>
      </rPr>
      <t>아세바(휴노)</t>
    </r>
    <phoneticPr fontId="3" type="noConversion"/>
  </si>
  <si>
    <t>가격 확인</t>
    <phoneticPr fontId="3" type="noConversion"/>
  </si>
  <si>
    <t xml:space="preserve">벡 불안 질문지              (Beck Anxiety Inventory: BAI) </t>
    <phoneticPr fontId="3" type="noConversion"/>
  </si>
  <si>
    <t>자살하지 않는 이유 척 [The Reasons for Living Inventory: RFL]</t>
    <phoneticPr fontId="3" type="noConversion"/>
  </si>
  <si>
    <r>
      <t xml:space="preserve">벡 우울 질문지         (Beck Depression Inventory-2) </t>
    </r>
    <r>
      <rPr>
        <sz val="12"/>
        <color rgb="FFFF0000"/>
        <rFont val="맑은 고딕"/>
        <family val="3"/>
        <charset val="129"/>
        <scheme val="minor"/>
      </rPr>
      <t>아동청소년용-한국심리주식회사</t>
    </r>
    <phoneticPr fontId="3" type="noConversion"/>
  </si>
  <si>
    <r>
      <t xml:space="preserve">벡 불안 질문지         (Beck Anxiety Inventory: BAI) </t>
    </r>
    <r>
      <rPr>
        <sz val="12"/>
        <color rgb="FFFF0000"/>
        <rFont val="맑은 고딕"/>
        <family val="3"/>
        <charset val="129"/>
        <scheme val="minor"/>
      </rPr>
      <t>아동청소년용-한국심리주식회사</t>
    </r>
    <phoneticPr fontId="3" type="noConversion"/>
  </si>
  <si>
    <t>부모  1명</t>
    <phoneticPr fontId="3" type="noConversion"/>
  </si>
  <si>
    <t xml:space="preserve">100미만 절사 </t>
    <phoneticPr fontId="3" type="noConversion"/>
  </si>
  <si>
    <t>수납금액</t>
    <phoneticPr fontId="3" type="noConversion"/>
  </si>
  <si>
    <r>
      <t>한국 아동 인성 평정 척도          [Korean Personality Rating Scale for Children: KPRC] -</t>
    </r>
    <r>
      <rPr>
        <sz val="12"/>
        <color rgb="FFFF0000"/>
        <rFont val="맑은 고딕"/>
        <family val="3"/>
        <charset val="129"/>
        <scheme val="minor"/>
      </rPr>
      <t>한국심리주식회사 /인싸이트-자기보고</t>
    </r>
    <phoneticPr fontId="3" type="noConversion"/>
  </si>
  <si>
    <t xml:space="preserve">25종 </t>
    <phoneticPr fontId="3" type="noConversion"/>
  </si>
  <si>
    <t>웩슬러 지능검사 (Wechsler Intelligence Scale: K-WISC-V, K-WPPSI-Ⅳ)</t>
    <phoneticPr fontId="3" type="noConversion"/>
  </si>
  <si>
    <t>기질 및 성격검사-아동, 유아 (Temperament and Character Inventory: JTCI)_K-EPS 준용</t>
    <phoneticPr fontId="3" type="noConversion"/>
  </si>
  <si>
    <r>
      <t>한국 아동인성 평정 척도 (Korean Personality Rating Scale for Children: KPRC)-</t>
    </r>
    <r>
      <rPr>
        <sz val="12"/>
        <color rgb="FFFF0000"/>
        <rFont val="맑은 고딕"/>
        <family val="3"/>
        <charset val="129"/>
        <scheme val="minor"/>
      </rPr>
      <t>한국심리주식회사</t>
    </r>
    <phoneticPr fontId="3" type="noConversion"/>
  </si>
  <si>
    <r>
      <t>아동 상태-특성 불안검사 (State-Trait Anxiety Inventory: STAI]-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</si>
  <si>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r>
      <t>아동 우울 척도             (Children's Depression Inventory: CDI)_</t>
    </r>
    <r>
      <rPr>
        <sz val="12"/>
        <color rgb="FFFF0000"/>
        <rFont val="맑은 고딕"/>
        <family val="3"/>
        <charset val="129"/>
        <scheme val="minor"/>
      </rPr>
      <t>CDI-2 인싸이트</t>
    </r>
    <phoneticPr fontId="3" type="noConversion"/>
  </si>
  <si>
    <t>FZ690</t>
    <phoneticPr fontId="3" type="noConversion"/>
  </si>
  <si>
    <r>
      <t xml:space="preserve">주의력검사                </t>
    </r>
    <r>
      <rPr>
        <sz val="12"/>
        <color rgb="FFFF0000"/>
        <rFont val="맑은 고딕"/>
        <family val="3"/>
        <charset val="129"/>
        <scheme val="minor"/>
      </rPr>
      <t xml:space="preserve">   CAT 종합주의력검사</t>
    </r>
  </si>
  <si>
    <t>아동용 주제 통각 검사     (Children Apperception Test: CAT)</t>
    <phoneticPr fontId="3" type="noConversion"/>
  </si>
  <si>
    <t xml:space="preserve">17종 </t>
    <phoneticPr fontId="3" type="noConversion"/>
  </si>
  <si>
    <t>웩슬러 지능검사 (Wechsler Intelligence Scale: K-WAIS-IV, K-WISC-V, K-WPPSI-Ⅳ)</t>
    <phoneticPr fontId="3" type="noConversion"/>
  </si>
  <si>
    <t>인물화 그림검사             (Draw A Person: DAP)</t>
    <phoneticPr fontId="3" type="noConversion"/>
  </si>
  <si>
    <t>바인랜드 적응행동척도 3판 (K-Vineland-III)</t>
    <phoneticPr fontId="3" type="noConversion"/>
  </si>
  <si>
    <r>
      <t>자폐증 진단 관찰 스케줄            [The Autism Diagnostic Observation Schedule: ADOS]-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</si>
  <si>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r>
      <t>자폐증 진단 면담지                   [Autism Diagnostic Interview: ADI]-</t>
    </r>
    <r>
      <rPr>
        <sz val="12"/>
        <color rgb="FFFF0000"/>
        <rFont val="맑은 고딕"/>
        <family val="3"/>
        <charset val="129"/>
        <scheme val="minor"/>
      </rPr>
      <t>인싸이트</t>
    </r>
    <phoneticPr fontId="3" type="noConversion"/>
  </si>
  <si>
    <t>발달장애 검사(지적장애 1-6처방, 자폐범주성장애 1-7처방)</t>
    <phoneticPr fontId="3" type="noConversion"/>
  </si>
  <si>
    <t xml:space="preserve">7종 </t>
    <phoneticPr fontId="3" type="noConversion"/>
  </si>
  <si>
    <r>
      <rPr>
        <b/>
        <sz val="11"/>
        <color rgb="FFFF0000"/>
        <rFont val="맑은 고딕"/>
        <family val="3"/>
        <charset val="129"/>
        <scheme val="minor"/>
      </rPr>
      <t>저작권 알림:</t>
    </r>
    <r>
      <rPr>
        <b/>
        <sz val="11"/>
        <color theme="1"/>
        <rFont val="맑은 고딕"/>
        <family val="3"/>
        <charset val="129"/>
        <scheme val="minor"/>
      </rPr>
      <t xml:space="preserve"> 본 자료는 </t>
    </r>
    <r>
      <rPr>
        <b/>
        <sz val="11"/>
        <color rgb="FFFF0000"/>
        <rFont val="맑은 고딕"/>
        <family val="3"/>
        <charset val="129"/>
        <scheme val="minor"/>
      </rPr>
      <t>대전임상심리연구소 마음보듬심리상담센터</t>
    </r>
    <r>
      <rPr>
        <b/>
        <sz val="11"/>
        <color theme="1"/>
        <rFont val="맑은 고딕"/>
        <family val="3"/>
        <charset val="129"/>
        <scheme val="minor"/>
      </rPr>
      <t xml:space="preserve">에서 만들었습니다. 자료를 이용할 경우에는 저작권자의 허락을 받기 바랍니다. 다른 직역에 대한 자료 공유는 엄격하게 금지합니다.                                                                </t>
    </r>
    <r>
      <rPr>
        <b/>
        <sz val="11"/>
        <color rgb="FFFF0000"/>
        <rFont val="맑은 고딕"/>
        <family val="3"/>
        <charset val="129"/>
        <scheme val="minor"/>
      </rPr>
      <t>자료 작성자</t>
    </r>
    <r>
      <rPr>
        <b/>
        <sz val="11"/>
        <color theme="1"/>
        <rFont val="맑은 고딕"/>
        <family val="3"/>
        <charset val="129"/>
        <scheme val="minor"/>
      </rPr>
      <t xml:space="preserve">: </t>
    </r>
    <r>
      <rPr>
        <b/>
        <sz val="11"/>
        <color rgb="FF0070C0"/>
        <rFont val="맑은 고딕"/>
        <family val="3"/>
        <charset val="129"/>
        <scheme val="minor"/>
      </rPr>
      <t xml:space="preserve">최현수(정신건강임상심리사 1급)                         </t>
    </r>
    <r>
      <rPr>
        <b/>
        <sz val="11"/>
        <color rgb="FFFF0000"/>
        <rFont val="맑은 고딕"/>
        <family val="3"/>
        <charset val="129"/>
        <scheme val="minor"/>
      </rPr>
      <t>작성자 연락처:</t>
    </r>
    <r>
      <rPr>
        <b/>
        <sz val="11"/>
        <color rgb="FF0070C0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010-5164-34176, rednoa1064@naver.com</t>
    </r>
    <phoneticPr fontId="3" type="noConversion"/>
  </si>
  <si>
    <r>
      <t>1.Public domain(무료)                           2.Personal Use</t>
    </r>
    <r>
      <rPr>
        <sz val="8"/>
        <color theme="1"/>
        <rFont val="맑은 고딕"/>
        <family val="3"/>
        <charset val="129"/>
        <scheme val="minor"/>
      </rPr>
      <t>(개인적, 비상업 사용)</t>
    </r>
    <r>
      <rPr>
        <sz val="9"/>
        <color theme="1"/>
        <rFont val="맑은 고딕"/>
        <family val="2"/>
        <charset val="129"/>
        <scheme val="minor"/>
      </rPr>
      <t xml:space="preserve"> 3.Copyright</t>
    </r>
    <r>
      <rPr>
        <sz val="8"/>
        <color theme="1"/>
        <rFont val="맑은 고딕"/>
        <family val="3"/>
        <charset val="129"/>
        <scheme val="minor"/>
      </rPr>
      <t>(저작권 있음, 출판 중임)</t>
    </r>
    <phoneticPr fontId="3" type="noConversion"/>
  </si>
  <si>
    <t>성격 평가 질문지(Personality Assessment Inventory: PAI / K-PAI)</t>
    <phoneticPr fontId="3" type="noConversion"/>
  </si>
  <si>
    <t xml:space="preserve"> 기질 및 성격검사(Temperament and Character Inventory : TCI)</t>
    <phoneticPr fontId="3" type="noConversion"/>
  </si>
  <si>
    <t>동일 검사</t>
    <phoneticPr fontId="3" type="noConversion"/>
  </si>
  <si>
    <r>
      <t xml:space="preserve">벤더-도형 검사             (Bender-Gestalt Test: BGT)                                     </t>
    </r>
    <r>
      <rPr>
        <sz val="12"/>
        <color rgb="FFFF0000"/>
        <rFont val="맑은 고딕"/>
        <family val="3"/>
        <charset val="129"/>
        <scheme val="minor"/>
      </rPr>
      <t>BGT로 실시(동일검사)_copy</t>
    </r>
    <phoneticPr fontId="3" type="noConversion"/>
  </si>
  <si>
    <t>(ADS, ATA, CAT(종합주의력검사), KAT)</t>
    <phoneticPr fontId="3" type="noConversion"/>
  </si>
  <si>
    <t xml:space="preserve">  부모 양육 태도 검사</t>
    <phoneticPr fontId="3" type="noConversion"/>
  </si>
  <si>
    <t>무료</t>
    <phoneticPr fontId="3" type="noConversion"/>
  </si>
  <si>
    <t>아이젱크와 TCI 동시 실시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</si>
</sst>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0.00_);[Red]\(0.00\)"/>
    <numFmt numFmtId="177" formatCode="#,##0_);[Red]\(#,##0\)"/>
    <numFmt numFmtId="178" formatCode="#,##0;[Red]#,##0"/>
    <numFmt numFmtId="179" formatCode="0.00;[Red]0.00"/>
    <numFmt numFmtId="180" formatCode="_-* #,##0.00_-;\-* #,##0.00_-;_-* &quot;-&quot;_-;_-@_-"/>
    <numFmt numFmtId="181" formatCode="_-* #,##0_-;\-* #,##0_-;_-* &quot;-&quot;??_-;_-@_-"/>
    <numFmt numFmtId="182" formatCode="0.000"/>
  </numFmts>
  <fonts count="4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20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rgb="FF666666"/>
      <name val="Dotum"/>
      <family val="3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8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8"/>
      <color rgb="FFFF0000"/>
      <name val="맑은 고딕"/>
      <family val="2"/>
      <charset val="129"/>
      <scheme val="minor"/>
    </font>
    <font>
      <sz val="20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9966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</cellStyleXfs>
  <cellXfs count="724">
    <xf numFmtId="0" fontId="0" fillId="0" borderId="0" xfId="0">
      <alignment vertical="center"/>
    </xf>
    <xf numFmtId="0" fontId="0" fillId="0" borderId="2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0" fillId="7" borderId="7" xfId="0" applyFont="1" applyFill="1" applyBorder="1">
      <alignment vertical="center"/>
    </xf>
    <xf numFmtId="0" fontId="10" fillId="7" borderId="21" xfId="0" applyFont="1" applyFill="1" applyBorder="1">
      <alignment vertical="center"/>
    </xf>
    <xf numFmtId="0" fontId="10" fillId="0" borderId="15" xfId="0" applyFont="1" applyBorder="1">
      <alignment vertical="center"/>
    </xf>
    <xf numFmtId="0" fontId="10" fillId="7" borderId="26" xfId="0" applyFont="1" applyFill="1" applyBorder="1">
      <alignment vertical="center"/>
    </xf>
    <xf numFmtId="41" fontId="0" fillId="0" borderId="0" xfId="1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7" borderId="2" xfId="0" applyFont="1" applyFill="1" applyBorder="1">
      <alignment vertical="center"/>
    </xf>
    <xf numFmtId="0" fontId="10" fillId="0" borderId="2" xfId="0" applyFont="1" applyBorder="1">
      <alignment vertical="center"/>
    </xf>
    <xf numFmtId="0" fontId="10" fillId="7" borderId="36" xfId="0" applyFont="1" applyFill="1" applyBorder="1">
      <alignment vertical="center"/>
    </xf>
    <xf numFmtId="41" fontId="10" fillId="0" borderId="2" xfId="1" applyFont="1" applyBorder="1">
      <alignment vertical="center"/>
    </xf>
    <xf numFmtId="41" fontId="0" fillId="0" borderId="0" xfId="1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10" fillId="4" borderId="2" xfId="0" applyFont="1" applyFill="1" applyBorder="1">
      <alignment vertical="center"/>
    </xf>
    <xf numFmtId="0" fontId="10" fillId="0" borderId="13" xfId="0" applyFont="1" applyBorder="1">
      <alignment vertical="center"/>
    </xf>
    <xf numFmtId="41" fontId="10" fillId="0" borderId="0" xfId="1" applyFont="1">
      <alignment vertical="center"/>
    </xf>
    <xf numFmtId="0" fontId="12" fillId="4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7" fontId="10" fillId="11" borderId="42" xfId="0" applyNumberFormat="1" applyFont="1" applyFill="1" applyBorder="1">
      <alignment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47" xfId="0" applyFont="1" applyFill="1" applyBorder="1">
      <alignment vertical="center"/>
    </xf>
    <xf numFmtId="0" fontId="10" fillId="7" borderId="13" xfId="0" applyFont="1" applyFill="1" applyBorder="1">
      <alignment vertical="center"/>
    </xf>
    <xf numFmtId="0" fontId="10" fillId="7" borderId="11" xfId="0" applyFont="1" applyFill="1" applyBorder="1">
      <alignment vertical="center"/>
    </xf>
    <xf numFmtId="0" fontId="10" fillId="0" borderId="11" xfId="0" applyFont="1" applyBorder="1">
      <alignment vertical="center"/>
    </xf>
    <xf numFmtId="176" fontId="10" fillId="3" borderId="20" xfId="0" applyNumberFormat="1" applyFont="1" applyFill="1" applyBorder="1" applyAlignment="1">
      <alignment horizontal="center" vertical="center"/>
    </xf>
    <xf numFmtId="41" fontId="10" fillId="3" borderId="20" xfId="1" applyFont="1" applyFill="1" applyBorder="1" applyAlignment="1">
      <alignment horizontal="center" vertical="center"/>
    </xf>
    <xf numFmtId="41" fontId="10" fillId="0" borderId="15" xfId="1" applyFont="1" applyBorder="1">
      <alignment vertical="center"/>
    </xf>
    <xf numFmtId="177" fontId="10" fillId="3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176" fontId="10" fillId="3" borderId="24" xfId="0" applyNumberFormat="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left" vertical="center"/>
    </xf>
    <xf numFmtId="0" fontId="10" fillId="7" borderId="1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10" fillId="8" borderId="27" xfId="0" applyFont="1" applyFill="1" applyBorder="1" applyAlignment="1">
      <alignment horizontal="center" vertical="center"/>
    </xf>
    <xf numFmtId="0" fontId="10" fillId="8" borderId="28" xfId="0" applyFont="1" applyFill="1" applyBorder="1">
      <alignment vertical="center"/>
    </xf>
    <xf numFmtId="0" fontId="10" fillId="8" borderId="28" xfId="0" applyFont="1" applyFill="1" applyBorder="1" applyAlignment="1">
      <alignment horizontal="left" vertical="center"/>
    </xf>
    <xf numFmtId="0" fontId="13" fillId="8" borderId="28" xfId="0" applyFont="1" applyFill="1" applyBorder="1">
      <alignment vertical="center"/>
    </xf>
    <xf numFmtId="41" fontId="10" fillId="8" borderId="28" xfId="1" applyFont="1" applyFill="1" applyBorder="1">
      <alignment vertical="center"/>
    </xf>
    <xf numFmtId="0" fontId="10" fillId="7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left" vertical="center"/>
    </xf>
    <xf numFmtId="0" fontId="10" fillId="7" borderId="15" xfId="0" applyFont="1" applyFill="1" applyBorder="1">
      <alignment vertical="center"/>
    </xf>
    <xf numFmtId="0" fontId="10" fillId="7" borderId="30" xfId="0" applyFont="1" applyFill="1" applyBorder="1" applyAlignment="1">
      <alignment horizontal="center" vertical="center"/>
    </xf>
    <xf numFmtId="0" fontId="10" fillId="7" borderId="31" xfId="0" applyFont="1" applyFill="1" applyBorder="1">
      <alignment vertical="center"/>
    </xf>
    <xf numFmtId="0" fontId="10" fillId="5" borderId="31" xfId="0" applyFont="1" applyFill="1" applyBorder="1" applyAlignment="1">
      <alignment horizontal="left" vertical="center"/>
    </xf>
    <xf numFmtId="41" fontId="10" fillId="0" borderId="31" xfId="1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1" xfId="0" applyFont="1" applyBorder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176" fontId="10" fillId="3" borderId="15" xfId="0" applyNumberFormat="1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10" fillId="7" borderId="53" xfId="0" applyFont="1" applyFill="1" applyBorder="1">
      <alignment vertical="center"/>
    </xf>
    <xf numFmtId="0" fontId="2" fillId="0" borderId="0" xfId="0" applyFont="1">
      <alignment vertical="center"/>
    </xf>
    <xf numFmtId="0" fontId="10" fillId="0" borderId="42" xfId="0" applyFont="1" applyBorder="1">
      <alignment vertical="center"/>
    </xf>
    <xf numFmtId="0" fontId="10" fillId="0" borderId="43" xfId="0" applyFont="1" applyBorder="1">
      <alignment vertical="center"/>
    </xf>
    <xf numFmtId="0" fontId="10" fillId="7" borderId="42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10" fillId="7" borderId="51" xfId="0" applyFont="1" applyFill="1" applyBorder="1">
      <alignment vertical="center"/>
    </xf>
    <xf numFmtId="0" fontId="13" fillId="7" borderId="52" xfId="0" applyFont="1" applyFill="1" applyBorder="1">
      <alignment vertical="center"/>
    </xf>
    <xf numFmtId="0" fontId="10" fillId="7" borderId="52" xfId="0" applyFont="1" applyFill="1" applyBorder="1">
      <alignment vertical="center"/>
    </xf>
    <xf numFmtId="41" fontId="10" fillId="3" borderId="17" xfId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9" fillId="7" borderId="36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2" xfId="0" applyNumberFormat="1" applyBorder="1">
      <alignment vertical="center"/>
    </xf>
    <xf numFmtId="41" fontId="10" fillId="6" borderId="0" xfId="1" applyFont="1" applyFill="1" applyBorder="1" applyAlignment="1">
      <alignment horizontal="center" vertical="center"/>
    </xf>
    <xf numFmtId="41" fontId="10" fillId="3" borderId="24" xfId="1" applyFont="1" applyFill="1" applyBorder="1" applyAlignment="1">
      <alignment horizontal="center" vertical="center"/>
    </xf>
    <xf numFmtId="41" fontId="10" fillId="6" borderId="24" xfId="1" applyFont="1" applyFill="1" applyBorder="1" applyAlignment="1">
      <alignment horizontal="center" vertical="center"/>
    </xf>
    <xf numFmtId="41" fontId="10" fillId="10" borderId="2" xfId="1" applyFont="1" applyFill="1" applyBorder="1">
      <alignment vertical="center"/>
    </xf>
    <xf numFmtId="41" fontId="10" fillId="6" borderId="2" xfId="1" applyFont="1" applyFill="1" applyBorder="1">
      <alignment vertical="center"/>
    </xf>
    <xf numFmtId="41" fontId="13" fillId="8" borderId="28" xfId="1" applyFont="1" applyFill="1" applyBorder="1">
      <alignment vertical="center"/>
    </xf>
    <xf numFmtId="41" fontId="10" fillId="6" borderId="0" xfId="1" applyFont="1" applyFill="1" applyBorder="1" applyAlignment="1">
      <alignment vertical="center"/>
    </xf>
    <xf numFmtId="41" fontId="13" fillId="6" borderId="20" xfId="1" applyFont="1" applyFill="1" applyBorder="1" applyAlignment="1">
      <alignment horizontal="center" vertical="center"/>
    </xf>
    <xf numFmtId="41" fontId="10" fillId="6" borderId="2" xfId="1" applyFont="1" applyFill="1" applyBorder="1" applyAlignment="1">
      <alignment horizontal="center" vertical="center"/>
    </xf>
    <xf numFmtId="49" fontId="17" fillId="16" borderId="2" xfId="0" applyNumberFormat="1" applyFont="1" applyFill="1" applyBorder="1" applyAlignment="1">
      <alignment horizontal="left" vertical="center"/>
    </xf>
    <xf numFmtId="49" fontId="17" fillId="16" borderId="2" xfId="0" applyNumberFormat="1" applyFont="1" applyFill="1" applyBorder="1" applyAlignment="1">
      <alignment horizontal="center" vertical="center"/>
    </xf>
    <xf numFmtId="49" fontId="10" fillId="17" borderId="2" xfId="0" applyNumberFormat="1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>
      <alignment vertical="center"/>
    </xf>
    <xf numFmtId="49" fontId="10" fillId="0" borderId="2" xfId="0" applyNumberFormat="1" applyFont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left" vertical="center"/>
    </xf>
    <xf numFmtId="49" fontId="10" fillId="18" borderId="2" xfId="0" applyNumberFormat="1" applyFont="1" applyFill="1" applyBorder="1" applyAlignment="1">
      <alignment horizontal="left" vertical="center"/>
    </xf>
    <xf numFmtId="49" fontId="10" fillId="13" borderId="2" xfId="0" applyNumberFormat="1" applyFont="1" applyFill="1" applyBorder="1" applyAlignment="1">
      <alignment horizontal="left" vertical="center"/>
    </xf>
    <xf numFmtId="49" fontId="10" fillId="14" borderId="2" xfId="0" applyNumberFormat="1" applyFont="1" applyFill="1" applyBorder="1" applyAlignment="1">
      <alignment horizontal="left" vertical="center"/>
    </xf>
    <xf numFmtId="49" fontId="10" fillId="19" borderId="2" xfId="0" applyNumberFormat="1" applyFont="1" applyFill="1" applyBorder="1" applyAlignment="1">
      <alignment horizontal="left" vertical="center"/>
    </xf>
    <xf numFmtId="49" fontId="11" fillId="20" borderId="2" xfId="0" applyNumberFormat="1" applyFont="1" applyFill="1" applyBorder="1" applyAlignment="1">
      <alignment horizontal="left" vertical="center"/>
    </xf>
    <xf numFmtId="49" fontId="10" fillId="20" borderId="2" xfId="0" applyNumberFormat="1" applyFont="1" applyFill="1" applyBorder="1" applyAlignment="1">
      <alignment horizontal="left" vertical="center"/>
    </xf>
    <xf numFmtId="49" fontId="10" fillId="21" borderId="2" xfId="0" applyNumberFormat="1" applyFont="1" applyFill="1" applyBorder="1" applyAlignment="1">
      <alignment horizontal="left" vertical="center"/>
    </xf>
    <xf numFmtId="49" fontId="10" fillId="22" borderId="2" xfId="0" applyNumberFormat="1" applyFont="1" applyFill="1" applyBorder="1" applyAlignment="1">
      <alignment horizontal="left" vertical="center"/>
    </xf>
    <xf numFmtId="49" fontId="10" fillId="12" borderId="2" xfId="0" applyNumberFormat="1" applyFont="1" applyFill="1" applyBorder="1" applyAlignment="1">
      <alignment horizontal="left" vertical="center"/>
    </xf>
    <xf numFmtId="49" fontId="10" fillId="23" borderId="2" xfId="0" applyNumberFormat="1" applyFont="1" applyFill="1" applyBorder="1" applyAlignment="1">
      <alignment horizontal="left" vertical="center"/>
    </xf>
    <xf numFmtId="49" fontId="10" fillId="15" borderId="2" xfId="0" applyNumberFormat="1" applyFont="1" applyFill="1" applyBorder="1" applyAlignment="1">
      <alignment horizontal="left" vertical="center"/>
    </xf>
    <xf numFmtId="49" fontId="10" fillId="24" borderId="2" xfId="0" applyNumberFormat="1" applyFont="1" applyFill="1" applyBorder="1" applyAlignment="1">
      <alignment horizontal="left" vertical="center"/>
    </xf>
    <xf numFmtId="49" fontId="10" fillId="25" borderId="2" xfId="0" applyNumberFormat="1" applyFont="1" applyFill="1" applyBorder="1" applyAlignment="1">
      <alignment horizontal="left" vertical="center"/>
    </xf>
    <xf numFmtId="49" fontId="10" fillId="26" borderId="2" xfId="0" applyNumberFormat="1" applyFont="1" applyFill="1" applyBorder="1" applyAlignment="1">
      <alignment horizontal="left" vertical="center"/>
    </xf>
    <xf numFmtId="49" fontId="10" fillId="27" borderId="2" xfId="0" applyNumberFormat="1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10" fillId="3" borderId="17" xfId="0" applyFont="1" applyFill="1" applyBorder="1" applyAlignment="1">
      <alignment horizontal="center" vertical="center"/>
    </xf>
    <xf numFmtId="49" fontId="10" fillId="17" borderId="2" xfId="0" applyNumberFormat="1" applyFont="1" applyFill="1" applyBorder="1">
      <alignment vertical="center"/>
    </xf>
    <xf numFmtId="0" fontId="10" fillId="3" borderId="41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0" fillId="9" borderId="42" xfId="0" applyFont="1" applyFill="1" applyBorder="1">
      <alignment vertical="center"/>
    </xf>
    <xf numFmtId="0" fontId="10" fillId="9" borderId="48" xfId="0" applyFont="1" applyFill="1" applyBorder="1">
      <alignment vertical="center"/>
    </xf>
    <xf numFmtId="49" fontId="10" fillId="9" borderId="42" xfId="0" applyNumberFormat="1" applyFont="1" applyFill="1" applyBorder="1">
      <alignment vertical="center"/>
    </xf>
    <xf numFmtId="49" fontId="10" fillId="9" borderId="43" xfId="0" applyNumberFormat="1" applyFont="1" applyFill="1" applyBorder="1">
      <alignment vertical="center"/>
    </xf>
    <xf numFmtId="41" fontId="2" fillId="0" borderId="0" xfId="1" applyFont="1">
      <alignment vertical="center"/>
    </xf>
    <xf numFmtId="41" fontId="6" fillId="0" borderId="41" xfId="1" applyFont="1" applyBorder="1" applyAlignment="1">
      <alignment horizontal="left" vertical="center"/>
    </xf>
    <xf numFmtId="0" fontId="10" fillId="9" borderId="47" xfId="0" applyFont="1" applyFill="1" applyBorder="1">
      <alignment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176" fontId="22" fillId="3" borderId="6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0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177" fontId="22" fillId="4" borderId="2" xfId="0" applyNumberFormat="1" applyFont="1" applyFill="1" applyBorder="1" applyAlignment="1">
      <alignment horizontal="center" vertical="center"/>
    </xf>
    <xf numFmtId="49" fontId="22" fillId="29" borderId="2" xfId="0" applyNumberFormat="1" applyFont="1" applyFill="1" applyBorder="1" applyAlignment="1">
      <alignment horizontal="center" vertical="center"/>
    </xf>
    <xf numFmtId="49" fontId="22" fillId="29" borderId="2" xfId="0" applyNumberFormat="1" applyFont="1" applyFill="1" applyBorder="1" applyAlignment="1">
      <alignment horizontal="left" vertical="center"/>
    </xf>
    <xf numFmtId="177" fontId="22" fillId="3" borderId="2" xfId="0" applyNumberFormat="1" applyFont="1" applyFill="1" applyBorder="1">
      <alignment vertical="center"/>
    </xf>
    <xf numFmtId="0" fontId="0" fillId="3" borderId="2" xfId="0" applyFill="1" applyBorder="1">
      <alignment vertical="center"/>
    </xf>
    <xf numFmtId="49" fontId="22" fillId="3" borderId="2" xfId="0" applyNumberFormat="1" applyFont="1" applyFill="1" applyBorder="1" applyAlignment="1">
      <alignment horizontal="left" vertical="center"/>
    </xf>
    <xf numFmtId="49" fontId="23" fillId="29" borderId="2" xfId="0" applyNumberFormat="1" applyFont="1" applyFill="1" applyBorder="1" applyAlignment="1">
      <alignment horizontal="left" vertical="center"/>
    </xf>
    <xf numFmtId="0" fontId="25" fillId="0" borderId="32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0" fillId="0" borderId="60" xfId="0" applyFont="1" applyBorder="1">
      <alignment vertical="center"/>
    </xf>
    <xf numFmtId="0" fontId="10" fillId="4" borderId="35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6" xfId="0" applyFont="1" applyBorder="1">
      <alignment vertical="center"/>
    </xf>
    <xf numFmtId="0" fontId="10" fillId="0" borderId="36" xfId="0" applyFont="1" applyBorder="1">
      <alignment vertical="center"/>
    </xf>
    <xf numFmtId="49" fontId="15" fillId="7" borderId="36" xfId="0" applyNumberFormat="1" applyFont="1" applyFill="1" applyBorder="1" applyAlignment="1">
      <alignment horizontal="left" vertical="center" wrapText="1"/>
    </xf>
    <xf numFmtId="49" fontId="15" fillId="7" borderId="45" xfId="0" applyNumberFormat="1" applyFont="1" applyFill="1" applyBorder="1" applyAlignment="1">
      <alignment horizontal="left" vertical="center" wrapText="1"/>
    </xf>
    <xf numFmtId="41" fontId="12" fillId="11" borderId="43" xfId="1" applyFont="1" applyFill="1" applyBorder="1">
      <alignment vertical="center"/>
    </xf>
    <xf numFmtId="0" fontId="10" fillId="3" borderId="47" xfId="0" applyFont="1" applyFill="1" applyBorder="1" applyAlignment="1">
      <alignment horizontal="left" vertical="center"/>
    </xf>
    <xf numFmtId="0" fontId="10" fillId="3" borderId="42" xfId="0" applyFont="1" applyFill="1" applyBorder="1" applyAlignment="1">
      <alignment horizontal="left" vertical="center"/>
    </xf>
    <xf numFmtId="49" fontId="15" fillId="3" borderId="42" xfId="0" applyNumberFormat="1" applyFont="1" applyFill="1" applyBorder="1" applyAlignment="1">
      <alignment horizontal="left" vertical="center" wrapText="1"/>
    </xf>
    <xf numFmtId="49" fontId="15" fillId="3" borderId="43" xfId="0" applyNumberFormat="1" applyFont="1" applyFill="1" applyBorder="1" applyAlignment="1">
      <alignment horizontal="left" vertical="center" wrapText="1"/>
    </xf>
    <xf numFmtId="0" fontId="10" fillId="11" borderId="42" xfId="0" quotePrefix="1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4" borderId="12" xfId="0" applyFill="1" applyBorder="1">
      <alignment vertical="center"/>
    </xf>
    <xf numFmtId="49" fontId="10" fillId="9" borderId="2" xfId="0" applyNumberFormat="1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181" fontId="0" fillId="0" borderId="0" xfId="0" applyNumberFormat="1">
      <alignment vertical="center"/>
    </xf>
    <xf numFmtId="41" fontId="10" fillId="28" borderId="0" xfId="1" applyFont="1" applyFill="1">
      <alignment vertical="center"/>
    </xf>
    <xf numFmtId="41" fontId="17" fillId="16" borderId="2" xfId="1" applyFont="1" applyFill="1" applyBorder="1" applyAlignment="1">
      <alignment horizontal="center" vertical="center"/>
    </xf>
    <xf numFmtId="41" fontId="17" fillId="6" borderId="2" xfId="1" applyFont="1" applyFill="1" applyBorder="1" applyAlignment="1">
      <alignment horizontal="center" vertical="center"/>
    </xf>
    <xf numFmtId="49" fontId="10" fillId="0" borderId="42" xfId="0" applyNumberFormat="1" applyFont="1" applyBorder="1">
      <alignment vertical="center"/>
    </xf>
    <xf numFmtId="49" fontId="10" fillId="0" borderId="43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177" fontId="10" fillId="11" borderId="42" xfId="0" applyNumberFormat="1" applyFont="1" applyFill="1" applyBorder="1" applyAlignment="1">
      <alignment horizontal="center" vertical="center"/>
    </xf>
    <xf numFmtId="179" fontId="9" fillId="4" borderId="2" xfId="2" applyNumberFormat="1" applyFont="1" applyFill="1" applyBorder="1" applyAlignment="1">
      <alignment vertical="center" wrapText="1"/>
    </xf>
    <xf numFmtId="179" fontId="9" fillId="4" borderId="2" xfId="0" applyNumberFormat="1" applyFont="1" applyFill="1" applyBorder="1">
      <alignment vertical="center"/>
    </xf>
    <xf numFmtId="179" fontId="10" fillId="4" borderId="2" xfId="0" applyNumberFormat="1" applyFont="1" applyFill="1" applyBorder="1">
      <alignment vertical="center"/>
    </xf>
    <xf numFmtId="49" fontId="17" fillId="26" borderId="64" xfId="0" applyNumberFormat="1" applyFont="1" applyFill="1" applyBorder="1" applyAlignment="1">
      <alignment horizontal="center" vertical="center" wrapText="1"/>
    </xf>
    <xf numFmtId="49" fontId="17" fillId="26" borderId="65" xfId="0" applyNumberFormat="1" applyFont="1" applyFill="1" applyBorder="1" applyAlignment="1">
      <alignment horizontal="center" vertical="center" wrapText="1"/>
    </xf>
    <xf numFmtId="0" fontId="17" fillId="26" borderId="2" xfId="0" applyFont="1" applyFill="1" applyBorder="1" applyAlignment="1">
      <alignment horizontal="center" vertical="center"/>
    </xf>
    <xf numFmtId="49" fontId="10" fillId="7" borderId="66" xfId="0" applyNumberFormat="1" applyFont="1" applyFill="1" applyBorder="1" applyAlignment="1">
      <alignment horizontal="center" vertical="center" wrapText="1"/>
    </xf>
    <xf numFmtId="49" fontId="10" fillId="7" borderId="67" xfId="0" applyNumberFormat="1" applyFont="1" applyFill="1" applyBorder="1" applyAlignment="1">
      <alignment horizontal="left" vertical="center" wrapText="1"/>
    </xf>
    <xf numFmtId="49" fontId="15" fillId="7" borderId="66" xfId="0" applyNumberFormat="1" applyFont="1" applyFill="1" applyBorder="1" applyAlignment="1">
      <alignment horizontal="center" vertical="center" wrapText="1"/>
    </xf>
    <xf numFmtId="49" fontId="15" fillId="7" borderId="67" xfId="0" applyNumberFormat="1" applyFont="1" applyFill="1" applyBorder="1" applyAlignment="1">
      <alignment horizontal="left" vertical="center" wrapText="1"/>
    </xf>
    <xf numFmtId="0" fontId="10" fillId="0" borderId="2" xfId="0" quotePrefix="1" applyFont="1" applyBorder="1" applyAlignment="1">
      <alignment horizontal="center" vertical="center"/>
    </xf>
    <xf numFmtId="178" fontId="10" fillId="13" borderId="26" xfId="0" applyNumberFormat="1" applyFont="1" applyFill="1" applyBorder="1">
      <alignment vertical="center"/>
    </xf>
    <xf numFmtId="41" fontId="0" fillId="13" borderId="21" xfId="1" applyFont="1" applyFill="1" applyBorder="1">
      <alignment vertical="center"/>
    </xf>
    <xf numFmtId="49" fontId="10" fillId="22" borderId="42" xfId="0" applyNumberFormat="1" applyFont="1" applyFill="1" applyBorder="1">
      <alignment vertical="center"/>
    </xf>
    <xf numFmtId="49" fontId="10" fillId="22" borderId="43" xfId="0" applyNumberFormat="1" applyFont="1" applyFill="1" applyBorder="1">
      <alignment vertical="center"/>
    </xf>
    <xf numFmtId="41" fontId="10" fillId="6" borderId="11" xfId="1" applyFont="1" applyFill="1" applyBorder="1">
      <alignment vertical="center"/>
    </xf>
    <xf numFmtId="0" fontId="0" fillId="32" borderId="0" xfId="0" applyFill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76" fontId="10" fillId="3" borderId="44" xfId="0" applyNumberFormat="1" applyFont="1" applyFill="1" applyBorder="1" applyAlignment="1">
      <alignment horizontal="center" vertical="center"/>
    </xf>
    <xf numFmtId="41" fontId="10" fillId="3" borderId="44" xfId="1" applyFont="1" applyFill="1" applyBorder="1" applyAlignment="1">
      <alignment horizontal="center" vertical="center"/>
    </xf>
    <xf numFmtId="41" fontId="10" fillId="6" borderId="44" xfId="1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41" fontId="10" fillId="3" borderId="15" xfId="1" applyFont="1" applyFill="1" applyBorder="1" applyAlignment="1">
      <alignment horizontal="center" vertical="center"/>
    </xf>
    <xf numFmtId="41" fontId="13" fillId="6" borderId="68" xfId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/>
    </xf>
    <xf numFmtId="0" fontId="10" fillId="7" borderId="5" xfId="0" applyFont="1" applyFill="1" applyBorder="1">
      <alignment vertical="center"/>
    </xf>
    <xf numFmtId="0" fontId="10" fillId="0" borderId="5" xfId="0" applyFont="1" applyBorder="1">
      <alignment vertical="center"/>
    </xf>
    <xf numFmtId="41" fontId="10" fillId="10" borderId="5" xfId="1" applyFont="1" applyFill="1" applyBorder="1">
      <alignment vertical="center"/>
    </xf>
    <xf numFmtId="41" fontId="10" fillId="6" borderId="5" xfId="1" applyFont="1" applyFill="1" applyBorder="1">
      <alignment vertical="center"/>
    </xf>
    <xf numFmtId="41" fontId="10" fillId="0" borderId="5" xfId="1" applyFont="1" applyBorder="1">
      <alignment vertical="center"/>
    </xf>
    <xf numFmtId="41" fontId="10" fillId="6" borderId="5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1" fillId="0" borderId="11" xfId="0" applyFont="1" applyBorder="1">
      <alignment vertical="center"/>
    </xf>
    <xf numFmtId="0" fontId="13" fillId="0" borderId="2" xfId="0" applyFont="1" applyBorder="1">
      <alignment vertical="center"/>
    </xf>
    <xf numFmtId="0" fontId="10" fillId="0" borderId="69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center"/>
    </xf>
    <xf numFmtId="0" fontId="13" fillId="0" borderId="6" xfId="0" applyFont="1" applyBorder="1">
      <alignment vertical="center"/>
    </xf>
    <xf numFmtId="0" fontId="10" fillId="7" borderId="6" xfId="0" applyFont="1" applyFill="1" applyBorder="1">
      <alignment vertical="center"/>
    </xf>
    <xf numFmtId="0" fontId="10" fillId="0" borderId="6" xfId="0" applyFont="1" applyBorder="1">
      <alignment vertical="center"/>
    </xf>
    <xf numFmtId="41" fontId="10" fillId="10" borderId="6" xfId="1" applyFont="1" applyFill="1" applyBorder="1">
      <alignment vertical="center"/>
    </xf>
    <xf numFmtId="41" fontId="10" fillId="6" borderId="6" xfId="1" applyFont="1" applyFill="1" applyBorder="1">
      <alignment vertical="center"/>
    </xf>
    <xf numFmtId="41" fontId="10" fillId="0" borderId="6" xfId="1" applyFont="1" applyBorder="1">
      <alignment vertical="center"/>
    </xf>
    <xf numFmtId="41" fontId="10" fillId="6" borderId="6" xfId="1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41" fontId="10" fillId="10" borderId="15" xfId="1" applyFont="1" applyFill="1" applyBorder="1">
      <alignment vertical="center"/>
    </xf>
    <xf numFmtId="41" fontId="10" fillId="6" borderId="15" xfId="1" applyFont="1" applyFill="1" applyBorder="1">
      <alignment vertical="center"/>
    </xf>
    <xf numFmtId="0" fontId="0" fillId="8" borderId="17" xfId="0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left" vertical="center"/>
    </xf>
    <xf numFmtId="0" fontId="13" fillId="8" borderId="15" xfId="0" applyFont="1" applyFill="1" applyBorder="1">
      <alignment vertical="center"/>
    </xf>
    <xf numFmtId="41" fontId="13" fillId="8" borderId="15" xfId="1" applyFont="1" applyFill="1" applyBorder="1">
      <alignment vertical="center"/>
    </xf>
    <xf numFmtId="41" fontId="13" fillId="8" borderId="15" xfId="1" applyFont="1" applyFill="1" applyBorder="1" applyAlignment="1">
      <alignment horizontal="right" vertical="center"/>
    </xf>
    <xf numFmtId="41" fontId="13" fillId="8" borderId="68" xfId="1" applyFont="1" applyFill="1" applyBorder="1">
      <alignment vertical="center"/>
    </xf>
    <xf numFmtId="0" fontId="0" fillId="8" borderId="23" xfId="0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176" fontId="10" fillId="3" borderId="28" xfId="0" applyNumberFormat="1" applyFont="1" applyFill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41" fontId="10" fillId="3" borderId="8" xfId="1" applyFont="1" applyFill="1" applyBorder="1" applyAlignment="1">
      <alignment horizontal="center" vertical="center"/>
    </xf>
    <xf numFmtId="41" fontId="10" fillId="6" borderId="8" xfId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41" fontId="10" fillId="3" borderId="28" xfId="1" applyFont="1" applyFill="1" applyBorder="1" applyAlignment="1">
      <alignment horizontal="center" vertical="center"/>
    </xf>
    <xf numFmtId="41" fontId="13" fillId="6" borderId="28" xfId="1" applyFont="1" applyFill="1" applyBorder="1" applyAlignment="1">
      <alignment horizontal="center" vertical="center"/>
    </xf>
    <xf numFmtId="49" fontId="10" fillId="5" borderId="11" xfId="0" applyNumberFormat="1" applyFont="1" applyFill="1" applyBorder="1">
      <alignment vertical="center"/>
    </xf>
    <xf numFmtId="49" fontId="10" fillId="7" borderId="11" xfId="0" applyNumberFormat="1" applyFont="1" applyFill="1" applyBorder="1">
      <alignment vertical="center"/>
    </xf>
    <xf numFmtId="41" fontId="10" fillId="10" borderId="11" xfId="1" applyFont="1" applyFill="1" applyBorder="1">
      <alignment vertical="center"/>
    </xf>
    <xf numFmtId="41" fontId="10" fillId="0" borderId="11" xfId="1" applyFont="1" applyBorder="1">
      <alignment vertical="center"/>
    </xf>
    <xf numFmtId="41" fontId="10" fillId="6" borderId="11" xfId="1" applyFont="1" applyFill="1" applyBorder="1" applyAlignment="1">
      <alignment horizontal="center" vertical="center"/>
    </xf>
    <xf numFmtId="49" fontId="10" fillId="5" borderId="2" xfId="0" applyNumberFormat="1" applyFont="1" applyFill="1" applyBorder="1">
      <alignment vertical="center"/>
    </xf>
    <xf numFmtId="49" fontId="10" fillId="7" borderId="2" xfId="0" applyNumberFormat="1" applyFont="1" applyFill="1" applyBorder="1">
      <alignment vertical="center"/>
    </xf>
    <xf numFmtId="49" fontId="10" fillId="5" borderId="13" xfId="0" applyNumberFormat="1" applyFont="1" applyFill="1" applyBorder="1">
      <alignment vertical="center"/>
    </xf>
    <xf numFmtId="49" fontId="10" fillId="7" borderId="13" xfId="0" applyNumberFormat="1" applyFont="1" applyFill="1" applyBorder="1">
      <alignment vertical="center"/>
    </xf>
    <xf numFmtId="41" fontId="10" fillId="10" borderId="13" xfId="1" applyFont="1" applyFill="1" applyBorder="1">
      <alignment vertical="center"/>
    </xf>
    <xf numFmtId="41" fontId="10" fillId="6" borderId="13" xfId="1" applyFont="1" applyFill="1" applyBorder="1">
      <alignment vertical="center"/>
    </xf>
    <xf numFmtId="41" fontId="10" fillId="0" borderId="13" xfId="1" applyFont="1" applyBorder="1">
      <alignment vertical="center"/>
    </xf>
    <xf numFmtId="41" fontId="10" fillId="6" borderId="13" xfId="1" applyFont="1" applyFill="1" applyBorder="1" applyAlignment="1">
      <alignment horizontal="center" vertical="center"/>
    </xf>
    <xf numFmtId="49" fontId="10" fillId="22" borderId="11" xfId="0" applyNumberFormat="1" applyFont="1" applyFill="1" applyBorder="1">
      <alignment vertical="center"/>
    </xf>
    <xf numFmtId="41" fontId="10" fillId="6" borderId="26" xfId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11" fillId="22" borderId="5" xfId="0" applyFont="1" applyFill="1" applyBorder="1">
      <alignment vertical="center"/>
    </xf>
    <xf numFmtId="41" fontId="10" fillId="6" borderId="70" xfId="1" applyFont="1" applyFill="1" applyBorder="1" applyAlignment="1">
      <alignment horizontal="center" vertical="center"/>
    </xf>
    <xf numFmtId="41" fontId="10" fillId="6" borderId="7" xfId="1" applyFont="1" applyFill="1" applyBorder="1" applyAlignment="1">
      <alignment horizontal="center" vertical="center"/>
    </xf>
    <xf numFmtId="41" fontId="10" fillId="6" borderId="21" xfId="1" applyFont="1" applyFill="1" applyBorder="1" applyAlignment="1">
      <alignment horizontal="center" vertical="center"/>
    </xf>
    <xf numFmtId="0" fontId="10" fillId="22" borderId="11" xfId="0" applyFont="1" applyFill="1" applyBorder="1">
      <alignment vertical="center"/>
    </xf>
    <xf numFmtId="49" fontId="10" fillId="22" borderId="13" xfId="0" applyNumberFormat="1" applyFont="1" applyFill="1" applyBorder="1">
      <alignment vertical="center"/>
    </xf>
    <xf numFmtId="0" fontId="11" fillId="5" borderId="11" xfId="0" applyFont="1" applyFill="1" applyBorder="1" applyAlignment="1">
      <alignment horizontal="left" vertical="center"/>
    </xf>
    <xf numFmtId="0" fontId="11" fillId="7" borderId="11" xfId="0" applyFont="1" applyFill="1" applyBorder="1">
      <alignment vertical="center"/>
    </xf>
    <xf numFmtId="49" fontId="11" fillId="5" borderId="11" xfId="0" applyNumberFormat="1" applyFont="1" applyFill="1" applyBorder="1">
      <alignment vertical="center"/>
    </xf>
    <xf numFmtId="49" fontId="11" fillId="22" borderId="11" xfId="0" applyNumberFormat="1" applyFont="1" applyFill="1" applyBorder="1">
      <alignment vertical="center"/>
    </xf>
    <xf numFmtId="49" fontId="10" fillId="5" borderId="31" xfId="0" applyNumberFormat="1" applyFont="1" applyFill="1" applyBorder="1">
      <alignment vertical="center"/>
    </xf>
    <xf numFmtId="49" fontId="10" fillId="22" borderId="31" xfId="0" applyNumberFormat="1" applyFont="1" applyFill="1" applyBorder="1">
      <alignment vertical="center"/>
    </xf>
    <xf numFmtId="41" fontId="10" fillId="10" borderId="31" xfId="1" applyFont="1" applyFill="1" applyBorder="1">
      <alignment vertical="center"/>
    </xf>
    <xf numFmtId="41" fontId="10" fillId="6" borderId="31" xfId="1" applyFont="1" applyFill="1" applyBorder="1">
      <alignment vertical="center"/>
    </xf>
    <xf numFmtId="41" fontId="10" fillId="6" borderId="31" xfId="1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0" xfId="0" applyFont="1" applyFill="1" applyBorder="1">
      <alignment vertical="center"/>
    </xf>
    <xf numFmtId="41" fontId="13" fillId="8" borderId="20" xfId="1" applyFont="1" applyFill="1" applyBorder="1">
      <alignment vertical="center"/>
    </xf>
    <xf numFmtId="41" fontId="13" fillId="8" borderId="20" xfId="1" applyFont="1" applyFill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13" fillId="7" borderId="15" xfId="0" applyFont="1" applyFill="1" applyBorder="1">
      <alignment vertical="center"/>
    </xf>
    <xf numFmtId="41" fontId="10" fillId="6" borderId="15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10" fillId="5" borderId="15" xfId="0" applyNumberFormat="1" applyFont="1" applyFill="1" applyBorder="1">
      <alignment vertical="center"/>
    </xf>
    <xf numFmtId="49" fontId="10" fillId="7" borderId="15" xfId="0" applyNumberFormat="1" applyFont="1" applyFill="1" applyBorder="1">
      <alignment vertical="center"/>
    </xf>
    <xf numFmtId="0" fontId="10" fillId="22" borderId="5" xfId="0" applyFont="1" applyFill="1" applyBorder="1">
      <alignment vertical="center"/>
    </xf>
    <xf numFmtId="49" fontId="10" fillId="5" borderId="5" xfId="0" applyNumberFormat="1" applyFont="1" applyFill="1" applyBorder="1">
      <alignment vertical="center"/>
    </xf>
    <xf numFmtId="49" fontId="10" fillId="7" borderId="5" xfId="0" applyNumberFormat="1" applyFont="1" applyFill="1" applyBorder="1">
      <alignment vertical="center"/>
    </xf>
    <xf numFmtId="49" fontId="10" fillId="22" borderId="15" xfId="0" applyNumberFormat="1" applyFont="1" applyFill="1" applyBorder="1">
      <alignment vertical="center"/>
    </xf>
    <xf numFmtId="49" fontId="10" fillId="7" borderId="31" xfId="0" applyNumberFormat="1" applyFont="1" applyFill="1" applyBorder="1">
      <alignment vertical="center"/>
    </xf>
    <xf numFmtId="0" fontId="10" fillId="8" borderId="14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left" vertical="center"/>
    </xf>
    <xf numFmtId="0" fontId="10" fillId="8" borderId="15" xfId="0" applyFont="1" applyFill="1" applyBorder="1">
      <alignment vertical="center"/>
    </xf>
    <xf numFmtId="0" fontId="10" fillId="22" borderId="2" xfId="0" applyFont="1" applyFill="1" applyBorder="1">
      <alignment vertical="center"/>
    </xf>
    <xf numFmtId="0" fontId="10" fillId="7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left" vertical="center"/>
    </xf>
    <xf numFmtId="0" fontId="10" fillId="7" borderId="28" xfId="0" applyFont="1" applyFill="1" applyBorder="1">
      <alignment vertical="center"/>
    </xf>
    <xf numFmtId="0" fontId="10" fillId="7" borderId="69" xfId="0" applyFont="1" applyFill="1" applyBorder="1" applyAlignment="1">
      <alignment horizontal="center" vertical="center"/>
    </xf>
    <xf numFmtId="0" fontId="10" fillId="7" borderId="71" xfId="0" applyFont="1" applyFill="1" applyBorder="1">
      <alignment vertical="center"/>
    </xf>
    <xf numFmtId="0" fontId="12" fillId="5" borderId="2" xfId="0" applyFont="1" applyFill="1" applyBorder="1">
      <alignment vertical="center"/>
    </xf>
    <xf numFmtId="0" fontId="10" fillId="5" borderId="13" xfId="0" applyFont="1" applyFill="1" applyBorder="1">
      <alignment vertical="center"/>
    </xf>
    <xf numFmtId="0" fontId="10" fillId="7" borderId="33" xfId="0" applyFont="1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0" fillId="7" borderId="70" xfId="0" applyFont="1" applyFill="1" applyBorder="1">
      <alignment vertical="center"/>
    </xf>
    <xf numFmtId="0" fontId="10" fillId="22" borderId="6" xfId="0" applyFont="1" applyFill="1" applyBorder="1">
      <alignment vertical="center"/>
    </xf>
    <xf numFmtId="0" fontId="10" fillId="17" borderId="52" xfId="0" applyFont="1" applyFill="1" applyBorder="1" applyAlignment="1">
      <alignment vertical="center" wrapText="1"/>
    </xf>
    <xf numFmtId="0" fontId="15" fillId="22" borderId="11" xfId="0" applyFont="1" applyFill="1" applyBorder="1" applyAlignment="1">
      <alignment horizontal="justify" vertical="center"/>
    </xf>
    <xf numFmtId="0" fontId="0" fillId="0" borderId="22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41" fontId="10" fillId="28" borderId="0" xfId="1" applyFont="1" applyFill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3" fillId="4" borderId="2" xfId="0" applyFont="1" applyFill="1" applyBorder="1" applyAlignment="1">
      <alignment horizontal="right"/>
    </xf>
    <xf numFmtId="49" fontId="0" fillId="4" borderId="2" xfId="0" applyNumberFormat="1" applyFill="1" applyBorder="1" applyAlignment="1"/>
    <xf numFmtId="0" fontId="10" fillId="4" borderId="2" xfId="0" applyFont="1" applyFill="1" applyBorder="1" applyAlignment="1">
      <alignment horizontal="right"/>
    </xf>
    <xf numFmtId="0" fontId="10" fillId="4" borderId="2" xfId="0" applyFont="1" applyFill="1" applyBorder="1" applyAlignment="1">
      <alignment vertical="center" wrapText="1"/>
    </xf>
    <xf numFmtId="49" fontId="10" fillId="5" borderId="2" xfId="0" applyNumberFormat="1" applyFont="1" applyFill="1" applyBorder="1" applyAlignment="1"/>
    <xf numFmtId="49" fontId="10" fillId="7" borderId="2" xfId="0" applyNumberFormat="1" applyFont="1" applyFill="1" applyBorder="1" applyAlignment="1"/>
    <xf numFmtId="0" fontId="0" fillId="9" borderId="0" xfId="0" applyFill="1">
      <alignment vertical="center"/>
    </xf>
    <xf numFmtId="0" fontId="0" fillId="24" borderId="0" xfId="0" applyFill="1">
      <alignment vertical="center"/>
    </xf>
    <xf numFmtId="0" fontId="0" fillId="10" borderId="0" xfId="0" applyFill="1">
      <alignment vertical="center"/>
    </xf>
    <xf numFmtId="177" fontId="10" fillId="3" borderId="28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32" fillId="0" borderId="2" xfId="0" applyFont="1" applyBorder="1">
      <alignment vertical="center"/>
    </xf>
    <xf numFmtId="0" fontId="10" fillId="33" borderId="2" xfId="0" applyFont="1" applyFill="1" applyBorder="1">
      <alignment vertical="center"/>
    </xf>
    <xf numFmtId="49" fontId="10" fillId="16" borderId="2" xfId="0" applyNumberFormat="1" applyFont="1" applyFill="1" applyBorder="1" applyAlignment="1"/>
    <xf numFmtId="177" fontId="10" fillId="3" borderId="33" xfId="0" applyNumberFormat="1" applyFont="1" applyFill="1" applyBorder="1" applyAlignment="1">
      <alignment horizontal="center" vertical="center"/>
    </xf>
    <xf numFmtId="0" fontId="0" fillId="7" borderId="2" xfId="0" applyFill="1" applyBorder="1">
      <alignment vertical="center"/>
    </xf>
    <xf numFmtId="0" fontId="0" fillId="7" borderId="2" xfId="0" applyFill="1" applyBorder="1" applyAlignment="1">
      <alignment horizontal="center" vertical="center"/>
    </xf>
    <xf numFmtId="41" fontId="10" fillId="7" borderId="2" xfId="1" applyFont="1" applyFill="1" applyBorder="1" applyAlignment="1">
      <alignment horizontal="center" vertical="center"/>
    </xf>
    <xf numFmtId="41" fontId="10" fillId="16" borderId="2" xfId="1" applyFont="1" applyFill="1" applyBorder="1" applyAlignment="1">
      <alignment horizontal="center" vertical="center"/>
    </xf>
    <xf numFmtId="0" fontId="33" fillId="16" borderId="2" xfId="0" applyFont="1" applyFill="1" applyBorder="1" applyAlignment="1">
      <alignment horizontal="right"/>
    </xf>
    <xf numFmtId="0" fontId="10" fillId="16" borderId="2" xfId="0" applyFont="1" applyFill="1" applyBorder="1">
      <alignment vertical="center"/>
    </xf>
    <xf numFmtId="41" fontId="10" fillId="16" borderId="2" xfId="1" applyFont="1" applyFill="1" applyBorder="1">
      <alignment vertical="center"/>
    </xf>
    <xf numFmtId="0" fontId="10" fillId="5" borderId="5" xfId="0" applyFont="1" applyFill="1" applyBorder="1">
      <alignment vertical="center"/>
    </xf>
    <xf numFmtId="0" fontId="33" fillId="4" borderId="5" xfId="0" applyFont="1" applyFill="1" applyBorder="1" applyAlignment="1">
      <alignment horizontal="right"/>
    </xf>
    <xf numFmtId="41" fontId="10" fillId="7" borderId="5" xfId="1" applyFont="1" applyFill="1" applyBorder="1" applyAlignment="1">
      <alignment horizontal="center" vertical="center"/>
    </xf>
    <xf numFmtId="0" fontId="0" fillId="0" borderId="34" xfId="0" applyBorder="1">
      <alignment vertical="center"/>
    </xf>
    <xf numFmtId="0" fontId="10" fillId="33" borderId="13" xfId="0" applyFont="1" applyFill="1" applyBorder="1">
      <alignment vertical="center"/>
    </xf>
    <xf numFmtId="179" fontId="9" fillId="4" borderId="13" xfId="0" applyNumberFormat="1" applyFont="1" applyFill="1" applyBorder="1" applyAlignment="1">
      <alignment horizontal="right" vertical="center"/>
    </xf>
    <xf numFmtId="41" fontId="10" fillId="7" borderId="13" xfId="1" applyFont="1" applyFill="1" applyBorder="1" applyAlignment="1">
      <alignment horizontal="center" vertical="center"/>
    </xf>
    <xf numFmtId="49" fontId="10" fillId="5" borderId="13" xfId="0" applyNumberFormat="1" applyFont="1" applyFill="1" applyBorder="1" applyAlignment="1"/>
    <xf numFmtId="0" fontId="10" fillId="4" borderId="1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41" fontId="10" fillId="7" borderId="6" xfId="1" applyFont="1" applyFill="1" applyBorder="1" applyAlignment="1">
      <alignment horizontal="center" vertical="center"/>
    </xf>
    <xf numFmtId="0" fontId="10" fillId="5" borderId="11" xfId="0" applyFont="1" applyFill="1" applyBorder="1">
      <alignment vertical="center"/>
    </xf>
    <xf numFmtId="41" fontId="10" fillId="7" borderId="11" xfId="1" applyFont="1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25" xfId="0" applyBorder="1">
      <alignment vertical="center"/>
    </xf>
    <xf numFmtId="0" fontId="0" fillId="0" borderId="54" xfId="0" applyBorder="1">
      <alignment vertical="center"/>
    </xf>
    <xf numFmtId="0" fontId="0" fillId="0" borderId="39" xfId="0" applyBorder="1">
      <alignment vertical="center"/>
    </xf>
    <xf numFmtId="0" fontId="10" fillId="3" borderId="7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4" borderId="6" xfId="0" applyNumberFormat="1" applyFont="1" applyFill="1" applyBorder="1" applyAlignment="1">
      <alignment horizontal="center" vertical="center"/>
    </xf>
    <xf numFmtId="177" fontId="10" fillId="4" borderId="9" xfId="0" applyNumberFormat="1" applyFont="1" applyFill="1" applyBorder="1" applyAlignment="1">
      <alignment horizontal="center" vertical="center"/>
    </xf>
    <xf numFmtId="177" fontId="10" fillId="7" borderId="6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right"/>
    </xf>
    <xf numFmtId="0" fontId="10" fillId="33" borderId="11" xfId="0" applyFont="1" applyFill="1" applyBorder="1">
      <alignment vertical="center"/>
    </xf>
    <xf numFmtId="179" fontId="9" fillId="4" borderId="11" xfId="2" applyNumberFormat="1" applyFont="1" applyFill="1" applyBorder="1" applyAlignment="1">
      <alignment vertical="center" wrapText="1"/>
    </xf>
    <xf numFmtId="0" fontId="10" fillId="3" borderId="74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10" fillId="4" borderId="6" xfId="0" applyFont="1" applyFill="1" applyBorder="1">
      <alignment vertical="center"/>
    </xf>
    <xf numFmtId="0" fontId="10" fillId="5" borderId="15" xfId="0" applyFont="1" applyFill="1" applyBorder="1">
      <alignment vertical="center"/>
    </xf>
    <xf numFmtId="179" fontId="10" fillId="4" borderId="15" xfId="0" applyNumberFormat="1" applyFont="1" applyFill="1" applyBorder="1">
      <alignment vertical="center"/>
    </xf>
    <xf numFmtId="41" fontId="10" fillId="7" borderId="15" xfId="1" applyFont="1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35" xfId="0" applyBorder="1">
      <alignment vertical="center"/>
    </xf>
    <xf numFmtId="179" fontId="10" fillId="4" borderId="11" xfId="0" applyNumberFormat="1" applyFont="1" applyFill="1" applyBorder="1">
      <alignment vertical="center"/>
    </xf>
    <xf numFmtId="0" fontId="33" fillId="4" borderId="13" xfId="0" applyFont="1" applyFill="1" applyBorder="1" applyAlignment="1">
      <alignment horizontal="right"/>
    </xf>
    <xf numFmtId="0" fontId="10" fillId="3" borderId="75" xfId="0" applyFont="1" applyFill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25" fillId="0" borderId="17" xfId="0" applyFont="1" applyBorder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41" fontId="10" fillId="10" borderId="28" xfId="1" applyFont="1" applyFill="1" applyBorder="1">
      <alignment vertical="center"/>
    </xf>
    <xf numFmtId="41" fontId="10" fillId="6" borderId="28" xfId="1" applyFont="1" applyFill="1" applyBorder="1">
      <alignment vertical="center"/>
    </xf>
    <xf numFmtId="0" fontId="10" fillId="5" borderId="14" xfId="0" applyFont="1" applyFill="1" applyBorder="1" applyAlignment="1">
      <alignment horizontal="left" vertical="center"/>
    </xf>
    <xf numFmtId="41" fontId="10" fillId="0" borderId="28" xfId="1" applyFont="1" applyBorder="1">
      <alignment vertical="center"/>
    </xf>
    <xf numFmtId="41" fontId="10" fillId="6" borderId="28" xfId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right"/>
    </xf>
    <xf numFmtId="0" fontId="33" fillId="7" borderId="13" xfId="0" applyFont="1" applyFill="1" applyBorder="1" applyAlignment="1">
      <alignment horizontal="right"/>
    </xf>
    <xf numFmtId="0" fontId="10" fillId="0" borderId="12" xfId="0" applyFont="1" applyBorder="1">
      <alignment vertical="center"/>
    </xf>
    <xf numFmtId="41" fontId="13" fillId="6" borderId="15" xfId="1" applyFont="1" applyFill="1" applyBorder="1" applyAlignment="1">
      <alignment horizontal="center" vertical="center"/>
    </xf>
    <xf numFmtId="49" fontId="11" fillId="5" borderId="13" xfId="0" applyNumberFormat="1" applyFont="1" applyFill="1" applyBorder="1">
      <alignment vertical="center"/>
    </xf>
    <xf numFmtId="49" fontId="11" fillId="5" borderId="2" xfId="0" applyNumberFormat="1" applyFont="1" applyFill="1" applyBorder="1">
      <alignment vertical="center"/>
    </xf>
    <xf numFmtId="0" fontId="0" fillId="0" borderId="5" xfId="0" applyBorder="1">
      <alignment vertical="center"/>
    </xf>
    <xf numFmtId="0" fontId="10" fillId="3" borderId="12" xfId="0" applyFont="1" applyFill="1" applyBorder="1" applyAlignment="1">
      <alignment horizontal="center" vertical="center"/>
    </xf>
    <xf numFmtId="2" fontId="10" fillId="4" borderId="2" xfId="0" applyNumberFormat="1" applyFont="1" applyFill="1" applyBorder="1">
      <alignment vertical="center"/>
    </xf>
    <xf numFmtId="182" fontId="10" fillId="4" borderId="2" xfId="0" applyNumberFormat="1" applyFont="1" applyFill="1" applyBorder="1">
      <alignment vertical="center"/>
    </xf>
    <xf numFmtId="0" fontId="34" fillId="0" borderId="0" xfId="0" applyFont="1" applyAlignment="1">
      <alignment horizontal="center" vertical="center"/>
    </xf>
    <xf numFmtId="0" fontId="33" fillId="7" borderId="0" xfId="0" applyFont="1" applyFill="1" applyAlignment="1">
      <alignment horizontal="right"/>
    </xf>
    <xf numFmtId="0" fontId="0" fillId="0" borderId="68" xfId="0" applyBorder="1" applyAlignment="1">
      <alignment horizontal="center" vertical="center"/>
    </xf>
    <xf numFmtId="0" fontId="22" fillId="16" borderId="2" xfId="0" applyFont="1" applyFill="1" applyBorder="1">
      <alignment vertical="center"/>
    </xf>
    <xf numFmtId="41" fontId="13" fillId="6" borderId="62" xfId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3" fillId="16" borderId="5" xfId="0" applyFont="1" applyFill="1" applyBorder="1" applyAlignment="1">
      <alignment horizontal="right"/>
    </xf>
    <xf numFmtId="0" fontId="22" fillId="3" borderId="46" xfId="0" applyFont="1" applyFill="1" applyBorder="1" applyAlignment="1">
      <alignment horizontal="center" vertical="center"/>
    </xf>
    <xf numFmtId="0" fontId="33" fillId="16" borderId="11" xfId="0" applyFont="1" applyFill="1" applyBorder="1" applyAlignment="1">
      <alignment horizontal="right"/>
    </xf>
    <xf numFmtId="0" fontId="22" fillId="3" borderId="36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  <xf numFmtId="0" fontId="33" fillId="16" borderId="13" xfId="0" applyFont="1" applyFill="1" applyBorder="1" applyAlignment="1">
      <alignment horizontal="right"/>
    </xf>
    <xf numFmtId="0" fontId="33" fillId="16" borderId="6" xfId="0" applyFont="1" applyFill="1" applyBorder="1" applyAlignment="1">
      <alignment horizontal="right"/>
    </xf>
    <xf numFmtId="0" fontId="22" fillId="3" borderId="77" xfId="0" applyFont="1" applyFill="1" applyBorder="1" applyAlignment="1">
      <alignment horizontal="center" vertical="center"/>
    </xf>
    <xf numFmtId="0" fontId="22" fillId="3" borderId="78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33" fillId="16" borderId="28" xfId="0" applyFont="1" applyFill="1" applyBorder="1" applyAlignment="1">
      <alignment horizontal="right"/>
    </xf>
    <xf numFmtId="0" fontId="0" fillId="9" borderId="0" xfId="0" applyFill="1" applyAlignment="1">
      <alignment horizontal="center" vertical="center"/>
    </xf>
    <xf numFmtId="49" fontId="22" fillId="31" borderId="10" xfId="0" applyNumberFormat="1" applyFont="1" applyFill="1" applyBorder="1" applyAlignment="1">
      <alignment horizontal="center" vertical="center"/>
    </xf>
    <xf numFmtId="49" fontId="22" fillId="31" borderId="16" xfId="0" applyNumberFormat="1" applyFont="1" applyFill="1" applyBorder="1" applyAlignment="1">
      <alignment horizontal="center" vertical="center"/>
    </xf>
    <xf numFmtId="49" fontId="22" fillId="31" borderId="12" xfId="0" applyNumberFormat="1" applyFont="1" applyFill="1" applyBorder="1" applyAlignment="1">
      <alignment horizontal="center" vertical="center"/>
    </xf>
    <xf numFmtId="49" fontId="22" fillId="4" borderId="28" xfId="0" applyNumberFormat="1" applyFont="1" applyFill="1" applyBorder="1" applyAlignment="1">
      <alignment horizontal="center" vertical="center"/>
    </xf>
    <xf numFmtId="49" fontId="22" fillId="31" borderId="14" xfId="0" applyNumberFormat="1" applyFont="1" applyFill="1" applyBorder="1" applyAlignment="1">
      <alignment horizontal="center" vertical="center"/>
    </xf>
    <xf numFmtId="49" fontId="22" fillId="4" borderId="5" xfId="0" applyNumberFormat="1" applyFont="1" applyFill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22" fillId="6" borderId="10" xfId="0" applyNumberFormat="1" applyFont="1" applyFill="1" applyBorder="1" applyAlignment="1">
      <alignment horizontal="center" vertical="center"/>
    </xf>
    <xf numFmtId="49" fontId="22" fillId="6" borderId="16" xfId="0" applyNumberFormat="1" applyFont="1" applyFill="1" applyBorder="1" applyAlignment="1">
      <alignment horizontal="center" vertical="center"/>
    </xf>
    <xf numFmtId="49" fontId="22" fillId="6" borderId="12" xfId="0" applyNumberFormat="1" applyFont="1" applyFill="1" applyBorder="1" applyAlignment="1">
      <alignment horizontal="center" vertical="center"/>
    </xf>
    <xf numFmtId="49" fontId="35" fillId="31" borderId="11" xfId="0" applyNumberFormat="1" applyFont="1" applyFill="1" applyBorder="1">
      <alignment vertical="center"/>
    </xf>
    <xf numFmtId="49" fontId="35" fillId="31" borderId="2" xfId="0" applyNumberFormat="1" applyFont="1" applyFill="1" applyBorder="1">
      <alignment vertical="center"/>
    </xf>
    <xf numFmtId="49" fontId="35" fillId="31" borderId="13" xfId="0" applyNumberFormat="1" applyFont="1" applyFill="1" applyBorder="1">
      <alignment vertical="center"/>
    </xf>
    <xf numFmtId="49" fontId="35" fillId="4" borderId="28" xfId="0" applyNumberFormat="1" applyFont="1" applyFill="1" applyBorder="1">
      <alignment vertical="center"/>
    </xf>
    <xf numFmtId="49" fontId="35" fillId="31" borderId="15" xfId="0" applyNumberFormat="1" applyFont="1" applyFill="1" applyBorder="1">
      <alignment vertical="center"/>
    </xf>
    <xf numFmtId="49" fontId="24" fillId="31" borderId="13" xfId="0" applyNumberFormat="1" applyFont="1" applyFill="1" applyBorder="1">
      <alignment vertical="center"/>
    </xf>
    <xf numFmtId="49" fontId="35" fillId="4" borderId="5" xfId="0" applyNumberFormat="1" applyFont="1" applyFill="1" applyBorder="1">
      <alignment vertical="center"/>
    </xf>
    <xf numFmtId="49" fontId="35" fillId="0" borderId="2" xfId="0" applyNumberFormat="1" applyFont="1" applyBorder="1">
      <alignment vertical="center"/>
    </xf>
    <xf numFmtId="49" fontId="35" fillId="0" borderId="6" xfId="0" applyNumberFormat="1" applyFont="1" applyBorder="1">
      <alignment vertical="center"/>
    </xf>
    <xf numFmtId="49" fontId="35" fillId="6" borderId="11" xfId="0" applyNumberFormat="1" applyFont="1" applyFill="1" applyBorder="1">
      <alignment vertical="center"/>
    </xf>
    <xf numFmtId="49" fontId="35" fillId="6" borderId="2" xfId="0" applyNumberFormat="1" applyFont="1" applyFill="1" applyBorder="1">
      <alignment vertical="center"/>
    </xf>
    <xf numFmtId="49" fontId="35" fillId="6" borderId="13" xfId="0" applyNumberFormat="1" applyFont="1" applyFill="1" applyBorder="1">
      <alignment vertical="center"/>
    </xf>
    <xf numFmtId="41" fontId="0" fillId="0" borderId="0" xfId="1" applyFont="1" applyAlignment="1">
      <alignment horizontal="center" vertical="center"/>
    </xf>
    <xf numFmtId="41" fontId="36" fillId="0" borderId="0" xfId="1" applyFont="1" applyAlignment="1">
      <alignment horizontal="left" vertical="center"/>
    </xf>
    <xf numFmtId="41" fontId="2" fillId="4" borderId="0" xfId="1" applyFont="1" applyFill="1">
      <alignment vertical="center"/>
    </xf>
    <xf numFmtId="41" fontId="0" fillId="4" borderId="0" xfId="1" applyFont="1" applyFill="1">
      <alignment vertical="center"/>
    </xf>
    <xf numFmtId="0" fontId="0" fillId="4" borderId="0" xfId="0" applyFill="1">
      <alignment vertical="center"/>
    </xf>
    <xf numFmtId="49" fontId="10" fillId="31" borderId="2" xfId="0" applyNumberFormat="1" applyFont="1" applyFill="1" applyBorder="1">
      <alignment vertical="center"/>
    </xf>
    <xf numFmtId="0" fontId="0" fillId="8" borderId="55" xfId="0" applyFill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33" fillId="7" borderId="5" xfId="0" applyFont="1" applyFill="1" applyBorder="1" applyAlignment="1">
      <alignment horizontal="right"/>
    </xf>
    <xf numFmtId="0" fontId="33" fillId="7" borderId="15" xfId="0" applyFont="1" applyFill="1" applyBorder="1" applyAlignment="1">
      <alignment horizontal="right"/>
    </xf>
    <xf numFmtId="0" fontId="33" fillId="7" borderId="11" xfId="0" applyFont="1" applyFill="1" applyBorder="1" applyAlignment="1">
      <alignment horizontal="right"/>
    </xf>
    <xf numFmtId="49" fontId="10" fillId="0" borderId="2" xfId="0" applyNumberFormat="1" applyFont="1" applyBorder="1" applyAlignment="1">
      <alignment horizontal="center" vertical="center"/>
    </xf>
    <xf numFmtId="0" fontId="39" fillId="35" borderId="0" xfId="0" applyFont="1" applyFill="1" applyAlignment="1">
      <alignment horizontal="center" vertical="center"/>
    </xf>
    <xf numFmtId="0" fontId="39" fillId="36" borderId="0" xfId="0" applyFont="1" applyFill="1" applyAlignment="1">
      <alignment horizontal="center" vertical="center"/>
    </xf>
    <xf numFmtId="0" fontId="39" fillId="36" borderId="2" xfId="0" applyFont="1" applyFill="1" applyBorder="1" applyAlignment="1">
      <alignment horizontal="center" vertical="center"/>
    </xf>
    <xf numFmtId="49" fontId="10" fillId="37" borderId="2" xfId="0" applyNumberFormat="1" applyFont="1" applyFill="1" applyBorder="1" applyAlignment="1">
      <alignment horizontal="center" vertical="center"/>
    </xf>
    <xf numFmtId="0" fontId="39" fillId="35" borderId="2" xfId="0" applyFont="1" applyFill="1" applyBorder="1" applyAlignment="1">
      <alignment horizontal="center" vertical="center"/>
    </xf>
    <xf numFmtId="49" fontId="28" fillId="4" borderId="2" xfId="0" applyNumberFormat="1" applyFont="1" applyFill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24" borderId="2" xfId="0" applyNumberFormat="1" applyFont="1" applyFill="1" applyBorder="1" applyAlignment="1">
      <alignment horizontal="center" vertical="center"/>
    </xf>
    <xf numFmtId="49" fontId="28" fillId="34" borderId="2" xfId="0" applyNumberFormat="1" applyFont="1" applyFill="1" applyBorder="1" applyAlignment="1">
      <alignment horizontal="center" vertical="center"/>
    </xf>
    <xf numFmtId="180" fontId="9" fillId="7" borderId="13" xfId="1" applyNumberFormat="1" applyFont="1" applyFill="1" applyBorder="1" applyAlignment="1">
      <alignment vertical="center"/>
    </xf>
    <xf numFmtId="0" fontId="17" fillId="0" borderId="15" xfId="0" applyFont="1" applyBorder="1">
      <alignment vertical="center"/>
    </xf>
    <xf numFmtId="0" fontId="17" fillId="0" borderId="76" xfId="0" applyFont="1" applyBorder="1" applyAlignment="1">
      <alignment horizontal="left" vertical="center"/>
    </xf>
    <xf numFmtId="179" fontId="10" fillId="7" borderId="2" xfId="0" applyNumberFormat="1" applyFont="1" applyFill="1" applyBorder="1">
      <alignment vertical="center"/>
    </xf>
    <xf numFmtId="0" fontId="0" fillId="6" borderId="41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10" fillId="3" borderId="40" xfId="0" applyFont="1" applyFill="1" applyBorder="1">
      <alignment vertical="center"/>
    </xf>
    <xf numFmtId="179" fontId="10" fillId="3" borderId="15" xfId="0" applyNumberFormat="1" applyFont="1" applyFill="1" applyBorder="1">
      <alignment vertical="center"/>
    </xf>
    <xf numFmtId="0" fontId="10" fillId="4" borderId="15" xfId="0" applyFont="1" applyFill="1" applyBorder="1" applyAlignment="1">
      <alignment horizontal="center" vertical="center"/>
    </xf>
    <xf numFmtId="177" fontId="10" fillId="3" borderId="15" xfId="0" applyNumberFormat="1" applyFont="1" applyFill="1" applyBorder="1" applyAlignment="1">
      <alignment horizontal="center" vertical="center"/>
    </xf>
    <xf numFmtId="177" fontId="10" fillId="4" borderId="15" xfId="0" applyNumberFormat="1" applyFont="1" applyFill="1" applyBorder="1" applyAlignment="1">
      <alignment horizontal="center" vertical="center"/>
    </xf>
    <xf numFmtId="177" fontId="10" fillId="4" borderId="68" xfId="0" applyNumberFormat="1" applyFont="1" applyFill="1" applyBorder="1" applyAlignment="1">
      <alignment horizontal="center" vertical="center"/>
    </xf>
    <xf numFmtId="0" fontId="10" fillId="36" borderId="47" xfId="0" applyFont="1" applyFill="1" applyBorder="1" applyAlignment="1">
      <alignment horizontal="center" vertical="center"/>
    </xf>
    <xf numFmtId="0" fontId="10" fillId="36" borderId="42" xfId="0" applyFont="1" applyFill="1" applyBorder="1" applyAlignment="1">
      <alignment horizontal="center" vertical="center"/>
    </xf>
    <xf numFmtId="0" fontId="10" fillId="36" borderId="43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 vertical="center"/>
    </xf>
    <xf numFmtId="0" fontId="0" fillId="34" borderId="2" xfId="0" applyFill="1" applyBorder="1" applyAlignment="1">
      <alignment horizontal="center" vertical="center"/>
    </xf>
    <xf numFmtId="9" fontId="0" fillId="34" borderId="2" xfId="0" applyNumberFormat="1" applyFill="1" applyBorder="1" applyAlignment="1">
      <alignment horizontal="center" vertical="center"/>
    </xf>
    <xf numFmtId="0" fontId="0" fillId="34" borderId="0" xfId="0" applyFill="1">
      <alignment vertical="center"/>
    </xf>
    <xf numFmtId="9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42" fillId="0" borderId="0" xfId="3">
      <alignment vertical="center"/>
    </xf>
    <xf numFmtId="0" fontId="25" fillId="34" borderId="0" xfId="0" applyFont="1" applyFill="1">
      <alignment vertical="center"/>
    </xf>
    <xf numFmtId="41" fontId="0" fillId="6" borderId="32" xfId="1" applyFont="1" applyFill="1" applyBorder="1">
      <alignment vertical="center"/>
    </xf>
    <xf numFmtId="0" fontId="10" fillId="3" borderId="40" xfId="0" applyFont="1" applyFill="1" applyBorder="1" applyAlignment="1">
      <alignment horizontal="center" vertical="center"/>
    </xf>
    <xf numFmtId="0" fontId="10" fillId="7" borderId="46" xfId="0" applyFont="1" applyFill="1" applyBorder="1">
      <alignment vertical="center"/>
    </xf>
    <xf numFmtId="0" fontId="10" fillId="0" borderId="45" xfId="0" applyFont="1" applyBorder="1">
      <alignment vertical="center"/>
    </xf>
    <xf numFmtId="0" fontId="10" fillId="0" borderId="7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7" borderId="42" xfId="0" applyFont="1" applyFill="1" applyBorder="1">
      <alignment vertical="center"/>
    </xf>
    <xf numFmtId="0" fontId="20" fillId="6" borderId="0" xfId="0" applyFont="1" applyFill="1">
      <alignment vertical="center"/>
    </xf>
    <xf numFmtId="0" fontId="0" fillId="31" borderId="0" xfId="0" applyFill="1">
      <alignment vertical="center"/>
    </xf>
    <xf numFmtId="49" fontId="10" fillId="4" borderId="47" xfId="0" applyNumberFormat="1" applyFont="1" applyFill="1" applyBorder="1">
      <alignment vertical="center"/>
    </xf>
    <xf numFmtId="0" fontId="6" fillId="0" borderId="0" xfId="0" applyFont="1" applyAlignment="1">
      <alignment horizontal="left" vertical="center"/>
    </xf>
    <xf numFmtId="41" fontId="11" fillId="7" borderId="45" xfId="1" applyFont="1" applyFill="1" applyBorder="1">
      <alignment vertical="center"/>
    </xf>
    <xf numFmtId="41" fontId="10" fillId="7" borderId="52" xfId="1" applyFont="1" applyFill="1" applyBorder="1" applyAlignment="1">
      <alignment horizontal="right" vertical="center"/>
    </xf>
    <xf numFmtId="41" fontId="10" fillId="0" borderId="52" xfId="1" applyFont="1" applyBorder="1" applyAlignment="1">
      <alignment horizontal="right" vertical="center"/>
    </xf>
    <xf numFmtId="41" fontId="11" fillId="7" borderId="53" xfId="1" applyFont="1" applyFill="1" applyBorder="1" applyAlignment="1">
      <alignment horizontal="right" vertical="center"/>
    </xf>
    <xf numFmtId="41" fontId="10" fillId="7" borderId="59" xfId="1" applyFont="1" applyFill="1" applyBorder="1" applyAlignment="1">
      <alignment horizontal="right" vertical="center"/>
    </xf>
    <xf numFmtId="41" fontId="10" fillId="0" borderId="54" xfId="1" applyFont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/>
    </xf>
    <xf numFmtId="178" fontId="10" fillId="7" borderId="2" xfId="1" applyNumberFormat="1" applyFont="1" applyFill="1" applyBorder="1">
      <alignment vertical="center"/>
    </xf>
    <xf numFmtId="178" fontId="10" fillId="7" borderId="2" xfId="1" applyNumberFormat="1" applyFont="1" applyFill="1" applyBorder="1" applyAlignment="1">
      <alignment vertical="center" wrapText="1"/>
    </xf>
    <xf numFmtId="178" fontId="13" fillId="7" borderId="2" xfId="1" applyNumberFormat="1" applyFont="1" applyFill="1" applyBorder="1">
      <alignment vertical="center"/>
    </xf>
    <xf numFmtId="41" fontId="10" fillId="7" borderId="56" xfId="1" applyFont="1" applyFill="1" applyBorder="1" applyAlignment="1">
      <alignment vertical="center" wrapText="1"/>
    </xf>
    <xf numFmtId="49" fontId="10" fillId="9" borderId="42" xfId="0" applyNumberFormat="1" applyFont="1" applyFill="1" applyBorder="1" applyAlignment="1"/>
    <xf numFmtId="0" fontId="10" fillId="9" borderId="49" xfId="0" applyFont="1" applyFill="1" applyBorder="1" applyAlignment="1">
      <alignment horizontal="left" vertical="center"/>
    </xf>
    <xf numFmtId="41" fontId="10" fillId="7" borderId="56" xfId="1" applyFont="1" applyFill="1" applyBorder="1">
      <alignment vertical="center"/>
    </xf>
    <xf numFmtId="41" fontId="13" fillId="7" borderId="56" xfId="1" applyFont="1" applyFill="1" applyBorder="1">
      <alignment vertical="center"/>
    </xf>
    <xf numFmtId="49" fontId="10" fillId="7" borderId="42" xfId="0" applyNumberFormat="1" applyFont="1" applyFill="1" applyBorder="1" applyAlignment="1"/>
    <xf numFmtId="0" fontId="13" fillId="7" borderId="48" xfId="0" applyFont="1" applyFill="1" applyBorder="1">
      <alignment vertical="center"/>
    </xf>
    <xf numFmtId="0" fontId="13" fillId="7" borderId="42" xfId="0" applyFont="1" applyFill="1" applyBorder="1">
      <alignment vertical="center"/>
    </xf>
    <xf numFmtId="0" fontId="10" fillId="16" borderId="49" xfId="0" applyFont="1" applyFill="1" applyBorder="1">
      <alignment vertical="center"/>
    </xf>
    <xf numFmtId="49" fontId="10" fillId="22" borderId="2" xfId="0" applyNumberFormat="1" applyFont="1" applyFill="1" applyBorder="1">
      <alignment vertical="center"/>
    </xf>
    <xf numFmtId="0" fontId="10" fillId="38" borderId="2" xfId="0" applyFont="1" applyFill="1" applyBorder="1">
      <alignment vertical="center"/>
    </xf>
    <xf numFmtId="49" fontId="10" fillId="38" borderId="13" xfId="0" applyNumberFormat="1" applyFont="1" applyFill="1" applyBorder="1" applyAlignment="1"/>
    <xf numFmtId="178" fontId="10" fillId="7" borderId="5" xfId="1" applyNumberFormat="1" applyFont="1" applyFill="1" applyBorder="1" applyAlignment="1">
      <alignment vertical="center" wrapText="1"/>
    </xf>
    <xf numFmtId="178" fontId="10" fillId="7" borderId="13" xfId="1" applyNumberFormat="1" applyFont="1" applyFill="1" applyBorder="1" applyAlignment="1">
      <alignment vertical="center" wrapText="1"/>
    </xf>
    <xf numFmtId="41" fontId="10" fillId="0" borderId="0" xfId="1" applyFont="1" applyFill="1" applyBorder="1" applyAlignment="1">
      <alignment horizontal="right" vertical="center"/>
    </xf>
    <xf numFmtId="49" fontId="10" fillId="22" borderId="36" xfId="0" applyNumberFormat="1" applyFont="1" applyFill="1" applyBorder="1">
      <alignment vertical="center"/>
    </xf>
    <xf numFmtId="49" fontId="10" fillId="22" borderId="45" xfId="0" applyNumberFormat="1" applyFont="1" applyFill="1" applyBorder="1">
      <alignment vertical="center"/>
    </xf>
    <xf numFmtId="41" fontId="10" fillId="7" borderId="1" xfId="1" applyFont="1" applyFill="1" applyBorder="1" applyAlignment="1">
      <alignment vertical="center" wrapText="1"/>
    </xf>
    <xf numFmtId="41" fontId="13" fillId="7" borderId="1" xfId="1" applyFont="1" applyFill="1" applyBorder="1" applyAlignment="1">
      <alignment horizontal="center" vertical="center"/>
    </xf>
    <xf numFmtId="41" fontId="0" fillId="0" borderId="0" xfId="1" applyFont="1" applyBorder="1">
      <alignment vertical="center"/>
    </xf>
    <xf numFmtId="41" fontId="13" fillId="7" borderId="4" xfId="1" applyFont="1" applyFill="1" applyBorder="1" applyAlignment="1">
      <alignment vertical="center"/>
    </xf>
    <xf numFmtId="49" fontId="10" fillId="7" borderId="42" xfId="0" applyNumberFormat="1" applyFont="1" applyFill="1" applyBorder="1">
      <alignment vertical="center"/>
    </xf>
    <xf numFmtId="41" fontId="1" fillId="0" borderId="46" xfId="1" applyFont="1" applyBorder="1" applyAlignment="1">
      <alignment vertical="center"/>
    </xf>
    <xf numFmtId="41" fontId="28" fillId="0" borderId="36" xfId="1" applyFont="1" applyBorder="1" applyAlignment="1">
      <alignment vertical="center"/>
    </xf>
    <xf numFmtId="41" fontId="28" fillId="0" borderId="45" xfId="1" applyFont="1" applyBorder="1" applyAlignment="1">
      <alignment vertical="center"/>
    </xf>
    <xf numFmtId="41" fontId="20" fillId="0" borderId="2" xfId="1" applyFont="1" applyBorder="1">
      <alignment vertical="center"/>
    </xf>
    <xf numFmtId="0" fontId="2" fillId="0" borderId="0" xfId="0" applyFont="1" applyAlignment="1">
      <alignment horizontal="right" vertical="center"/>
    </xf>
    <xf numFmtId="41" fontId="44" fillId="0" borderId="0" xfId="1" applyFont="1">
      <alignment vertical="center"/>
    </xf>
    <xf numFmtId="41" fontId="0" fillId="38" borderId="0" xfId="1" applyFont="1" applyFill="1">
      <alignment vertical="center"/>
    </xf>
    <xf numFmtId="49" fontId="10" fillId="22" borderId="81" xfId="0" applyNumberFormat="1" applyFont="1" applyFill="1" applyBorder="1">
      <alignment vertical="center"/>
    </xf>
    <xf numFmtId="49" fontId="10" fillId="7" borderId="43" xfId="0" applyNumberFormat="1" applyFont="1" applyFill="1" applyBorder="1">
      <alignment vertical="center"/>
    </xf>
    <xf numFmtId="0" fontId="11" fillId="9" borderId="43" xfId="0" applyFont="1" applyFill="1" applyBorder="1">
      <alignment vertical="center"/>
    </xf>
    <xf numFmtId="0" fontId="11" fillId="7" borderId="43" xfId="0" applyFont="1" applyFill="1" applyBorder="1">
      <alignment vertical="center"/>
    </xf>
    <xf numFmtId="41" fontId="11" fillId="7" borderId="57" xfId="1" applyFont="1" applyFill="1" applyBorder="1">
      <alignment vertical="center"/>
    </xf>
    <xf numFmtId="178" fontId="11" fillId="7" borderId="13" xfId="1" applyNumberFormat="1" applyFont="1" applyFill="1" applyBorder="1" applyAlignment="1">
      <alignment vertical="center" wrapText="1"/>
    </xf>
    <xf numFmtId="0" fontId="11" fillId="7" borderId="81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1" fillId="9" borderId="49" xfId="0" applyFont="1" applyFill="1" applyBorder="1">
      <alignment vertical="center"/>
    </xf>
    <xf numFmtId="49" fontId="10" fillId="22" borderId="47" xfId="0" applyNumberFormat="1" applyFont="1" applyFill="1" applyBorder="1">
      <alignment vertical="center"/>
    </xf>
    <xf numFmtId="0" fontId="0" fillId="5" borderId="34" xfId="0" applyFill="1" applyBorder="1">
      <alignment vertical="center"/>
    </xf>
    <xf numFmtId="41" fontId="10" fillId="7" borderId="61" xfId="1" applyFont="1" applyFill="1" applyBorder="1" applyAlignment="1">
      <alignment vertical="center" wrapText="1"/>
    </xf>
    <xf numFmtId="178" fontId="10" fillId="7" borderId="11" xfId="1" applyNumberFormat="1" applyFont="1" applyFill="1" applyBorder="1" applyAlignment="1">
      <alignment vertical="center" wrapText="1"/>
    </xf>
    <xf numFmtId="41" fontId="10" fillId="0" borderId="51" xfId="1" applyFont="1" applyBorder="1" applyAlignment="1">
      <alignment horizontal="right" vertical="center"/>
    </xf>
    <xf numFmtId="41" fontId="13" fillId="7" borderId="34" xfId="1" applyFont="1" applyFill="1" applyBorder="1" applyAlignment="1">
      <alignment horizontal="center" vertical="center"/>
    </xf>
    <xf numFmtId="41" fontId="10" fillId="0" borderId="53" xfId="1" applyFont="1" applyBorder="1" applyAlignment="1">
      <alignment horizontal="right" vertical="center"/>
    </xf>
    <xf numFmtId="41" fontId="27" fillId="5" borderId="40" xfId="1" applyFont="1" applyFill="1" applyBorder="1">
      <alignment vertical="center"/>
    </xf>
    <xf numFmtId="41" fontId="20" fillId="13" borderId="15" xfId="1" applyFont="1" applyFill="1" applyBorder="1">
      <alignment vertical="center"/>
    </xf>
    <xf numFmtId="0" fontId="45" fillId="0" borderId="35" xfId="0" applyFont="1" applyBorder="1" applyAlignment="1">
      <alignment horizontal="right" vertical="center"/>
    </xf>
    <xf numFmtId="9" fontId="12" fillId="4" borderId="0" xfId="0" applyNumberFormat="1" applyFont="1" applyFill="1" applyAlignment="1">
      <alignment horizontal="center" vertical="center"/>
    </xf>
    <xf numFmtId="41" fontId="20" fillId="13" borderId="11" xfId="1" applyFont="1" applyFill="1" applyBorder="1" applyAlignment="1">
      <alignment vertical="center"/>
    </xf>
    <xf numFmtId="41" fontId="20" fillId="13" borderId="26" xfId="1" applyFont="1" applyFill="1" applyBorder="1" applyAlignment="1">
      <alignment vertical="center"/>
    </xf>
    <xf numFmtId="41" fontId="20" fillId="0" borderId="7" xfId="1" applyFont="1" applyBorder="1">
      <alignment vertical="center"/>
    </xf>
    <xf numFmtId="41" fontId="20" fillId="13" borderId="13" xfId="1" applyFont="1" applyFill="1" applyBorder="1" applyAlignment="1">
      <alignment vertical="center"/>
    </xf>
    <xf numFmtId="41" fontId="0" fillId="7" borderId="0" xfId="1" applyFont="1" applyFill="1">
      <alignment vertical="center"/>
    </xf>
    <xf numFmtId="41" fontId="11" fillId="7" borderId="56" xfId="1" applyFont="1" applyFill="1" applyBorder="1">
      <alignment vertical="center"/>
    </xf>
    <xf numFmtId="49" fontId="11" fillId="7" borderId="42" xfId="0" applyNumberFormat="1" applyFont="1" applyFill="1" applyBorder="1">
      <alignment vertical="center"/>
    </xf>
    <xf numFmtId="178" fontId="10" fillId="7" borderId="31" xfId="1" applyNumberFormat="1" applyFont="1" applyFill="1" applyBorder="1" applyAlignment="1">
      <alignment vertical="center" wrapText="1"/>
    </xf>
    <xf numFmtId="41" fontId="27" fillId="5" borderId="38" xfId="1" applyFont="1" applyFill="1" applyBorder="1">
      <alignment vertical="center"/>
    </xf>
    <xf numFmtId="41" fontId="20" fillId="13" borderId="31" xfId="1" applyFont="1" applyFill="1" applyBorder="1">
      <alignment vertical="center"/>
    </xf>
    <xf numFmtId="0" fontId="45" fillId="0" borderId="39" xfId="0" applyFont="1" applyBorder="1" applyAlignment="1">
      <alignment horizontal="right" vertical="center"/>
    </xf>
    <xf numFmtId="178" fontId="11" fillId="7" borderId="2" xfId="1" applyNumberFormat="1" applyFont="1" applyFill="1" applyBorder="1" applyAlignment="1">
      <alignment vertical="center" wrapText="1"/>
    </xf>
    <xf numFmtId="41" fontId="11" fillId="7" borderId="52" xfId="1" applyFont="1" applyFill="1" applyBorder="1" applyAlignment="1">
      <alignment horizontal="right" vertical="center"/>
    </xf>
    <xf numFmtId="0" fontId="10" fillId="7" borderId="50" xfId="0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11" fillId="7" borderId="36" xfId="1" applyFont="1" applyFill="1" applyBorder="1">
      <alignment vertical="center"/>
    </xf>
    <xf numFmtId="49" fontId="10" fillId="9" borderId="48" xfId="0" applyNumberFormat="1" applyFont="1" applyFill="1" applyBorder="1" applyAlignment="1"/>
    <xf numFmtId="49" fontId="10" fillId="7" borderId="48" xfId="0" applyNumberFormat="1" applyFont="1" applyFill="1" applyBorder="1" applyAlignment="1"/>
    <xf numFmtId="41" fontId="13" fillId="7" borderId="1" xfId="1" applyFont="1" applyFill="1" applyBorder="1">
      <alignment vertical="center"/>
    </xf>
    <xf numFmtId="178" fontId="13" fillId="7" borderId="5" xfId="1" applyNumberFormat="1" applyFont="1" applyFill="1" applyBorder="1">
      <alignment vertical="center"/>
    </xf>
    <xf numFmtId="178" fontId="10" fillId="7" borderId="13" xfId="1" applyNumberFormat="1" applyFont="1" applyFill="1" applyBorder="1">
      <alignment vertical="center"/>
    </xf>
    <xf numFmtId="41" fontId="11" fillId="7" borderId="1" xfId="1" applyFont="1" applyFill="1" applyBorder="1">
      <alignment vertical="center"/>
    </xf>
    <xf numFmtId="178" fontId="10" fillId="7" borderId="5" xfId="1" applyNumberFormat="1" applyFont="1" applyFill="1" applyBorder="1">
      <alignment vertical="center"/>
    </xf>
    <xf numFmtId="41" fontId="10" fillId="0" borderId="59" xfId="1" applyFont="1" applyBorder="1" applyAlignment="1">
      <alignment horizontal="right" vertical="center"/>
    </xf>
    <xf numFmtId="49" fontId="10" fillId="7" borderId="47" xfId="0" applyNumberFormat="1" applyFont="1" applyFill="1" applyBorder="1">
      <alignment vertical="center"/>
    </xf>
    <xf numFmtId="49" fontId="10" fillId="7" borderId="52" xfId="0" applyNumberFormat="1" applyFont="1" applyFill="1" applyBorder="1" applyAlignment="1"/>
    <xf numFmtId="41" fontId="10" fillId="0" borderId="20" xfId="1" applyFont="1" applyBorder="1">
      <alignment vertical="center"/>
    </xf>
    <xf numFmtId="41" fontId="10" fillId="6" borderId="62" xfId="1" applyFont="1" applyFill="1" applyBorder="1" applyAlignment="1">
      <alignment horizontal="center" vertical="center"/>
    </xf>
    <xf numFmtId="41" fontId="29" fillId="13" borderId="31" xfId="1" applyFont="1" applyFill="1" applyBorder="1">
      <alignment vertical="center"/>
    </xf>
    <xf numFmtId="41" fontId="29" fillId="13" borderId="11" xfId="1" applyFont="1" applyFill="1" applyBorder="1" applyAlignment="1">
      <alignment vertical="center"/>
    </xf>
    <xf numFmtId="41" fontId="29" fillId="0" borderId="2" xfId="1" applyFont="1" applyBorder="1">
      <alignment vertical="center"/>
    </xf>
    <xf numFmtId="41" fontId="29" fillId="13" borderId="13" xfId="1" applyFont="1" applyFill="1" applyBorder="1" applyAlignment="1">
      <alignment vertical="center"/>
    </xf>
    <xf numFmtId="41" fontId="10" fillId="7" borderId="57" xfId="1" applyFont="1" applyFill="1" applyBorder="1">
      <alignment vertical="center"/>
    </xf>
    <xf numFmtId="41" fontId="10" fillId="3" borderId="22" xfId="1" applyFont="1" applyFill="1" applyBorder="1" applyAlignment="1">
      <alignment horizontal="center" vertical="center"/>
    </xf>
    <xf numFmtId="41" fontId="10" fillId="7" borderId="2" xfId="1" applyFont="1" applyFill="1" applyBorder="1" applyAlignment="1">
      <alignment horizontal="right" vertical="center"/>
    </xf>
    <xf numFmtId="41" fontId="10" fillId="7" borderId="2" xfId="1" applyFont="1" applyFill="1" applyBorder="1" applyAlignment="1">
      <alignment horizontal="center" vertical="center" wrapText="1"/>
    </xf>
    <xf numFmtId="41" fontId="10" fillId="7" borderId="2" xfId="1" applyFont="1" applyFill="1" applyBorder="1">
      <alignment vertical="center"/>
    </xf>
    <xf numFmtId="0" fontId="12" fillId="3" borderId="22" xfId="0" applyFont="1" applyFill="1" applyBorder="1" applyAlignment="1">
      <alignment horizontal="center" vertical="center"/>
    </xf>
    <xf numFmtId="0" fontId="10" fillId="4" borderId="11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0" fillId="4" borderId="15" xfId="0" applyFont="1" applyFill="1" applyBorder="1">
      <alignment vertical="center"/>
    </xf>
    <xf numFmtId="0" fontId="12" fillId="3" borderId="2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41" fontId="10" fillId="3" borderId="38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177" fontId="10" fillId="4" borderId="28" xfId="0" applyNumberFormat="1" applyFont="1" applyFill="1" applyBorder="1" applyAlignment="1">
      <alignment horizontal="center" vertical="center"/>
    </xf>
    <xf numFmtId="41" fontId="10" fillId="3" borderId="39" xfId="1" applyFont="1" applyFill="1" applyBorder="1" applyAlignment="1">
      <alignment horizontal="center" vertical="center"/>
    </xf>
    <xf numFmtId="0" fontId="6" fillId="0" borderId="35" xfId="0" applyFont="1" applyBorder="1">
      <alignment vertical="center"/>
    </xf>
    <xf numFmtId="49" fontId="15" fillId="16" borderId="36" xfId="0" applyNumberFormat="1" applyFont="1" applyFill="1" applyBorder="1" applyAlignment="1">
      <alignment horizontal="left" vertical="center" wrapText="1"/>
    </xf>
    <xf numFmtId="49" fontId="15" fillId="9" borderId="36" xfId="0" applyNumberFormat="1" applyFont="1" applyFill="1" applyBorder="1" applyAlignment="1">
      <alignment horizontal="left" vertical="center" wrapText="1"/>
    </xf>
    <xf numFmtId="49" fontId="15" fillId="7" borderId="5" xfId="0" applyNumberFormat="1" applyFont="1" applyFill="1" applyBorder="1" applyAlignment="1">
      <alignment horizontal="left" vertical="center" wrapText="1"/>
    </xf>
    <xf numFmtId="0" fontId="10" fillId="9" borderId="0" xfId="0" applyFont="1" applyFill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5" fillId="9" borderId="54" xfId="0" applyFont="1" applyFill="1" applyBorder="1" applyAlignment="1">
      <alignment horizontal="center" vertical="center" wrapText="1"/>
    </xf>
    <xf numFmtId="0" fontId="25" fillId="34" borderId="54" xfId="0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center" vertical="center"/>
    </xf>
    <xf numFmtId="0" fontId="25" fillId="5" borderId="39" xfId="0" applyFont="1" applyFill="1" applyBorder="1" applyAlignment="1">
      <alignment horizontal="center" vertical="center"/>
    </xf>
    <xf numFmtId="0" fontId="0" fillId="16" borderId="54" xfId="0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5" borderId="39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41" fontId="13" fillId="7" borderId="58" xfId="1" applyFont="1" applyFill="1" applyBorder="1" applyAlignment="1">
      <alignment horizontal="center" vertical="center"/>
    </xf>
    <xf numFmtId="41" fontId="13" fillId="7" borderId="0" xfId="1" applyFont="1" applyFill="1" applyBorder="1" applyAlignment="1">
      <alignment horizontal="center" vertical="center"/>
    </xf>
    <xf numFmtId="41" fontId="13" fillId="7" borderId="1" xfId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/>
    </xf>
    <xf numFmtId="0" fontId="20" fillId="39" borderId="37" xfId="0" applyFont="1" applyFill="1" applyBorder="1" applyAlignment="1">
      <alignment horizontal="left" vertical="center"/>
    </xf>
    <xf numFmtId="0" fontId="20" fillId="39" borderId="32" xfId="0" applyFont="1" applyFill="1" applyBorder="1" applyAlignment="1">
      <alignment horizontal="left" vertical="center"/>
    </xf>
    <xf numFmtId="0" fontId="20" fillId="39" borderId="25" xfId="0" applyFont="1" applyFill="1" applyBorder="1" applyAlignment="1">
      <alignment horizontal="left" vertical="center"/>
    </xf>
    <xf numFmtId="0" fontId="20" fillId="39" borderId="38" xfId="0" applyFont="1" applyFill="1" applyBorder="1" applyAlignment="1">
      <alignment horizontal="left" vertical="center"/>
    </xf>
    <xf numFmtId="0" fontId="20" fillId="39" borderId="34" xfId="0" applyFont="1" applyFill="1" applyBorder="1" applyAlignment="1">
      <alignment horizontal="left" vertical="center"/>
    </xf>
    <xf numFmtId="0" fontId="20" fillId="39" borderId="39" xfId="0" applyFont="1" applyFill="1" applyBorder="1" applyAlignment="1">
      <alignment horizontal="left" vertical="center"/>
    </xf>
    <xf numFmtId="0" fontId="20" fillId="36" borderId="37" xfId="0" applyFont="1" applyFill="1" applyBorder="1" applyAlignment="1">
      <alignment horizontal="center" vertical="center"/>
    </xf>
    <xf numFmtId="0" fontId="6" fillId="36" borderId="32" xfId="0" applyFont="1" applyFill="1" applyBorder="1" applyAlignment="1">
      <alignment horizontal="center" vertical="center"/>
    </xf>
    <xf numFmtId="0" fontId="6" fillId="36" borderId="25" xfId="0" applyFont="1" applyFill="1" applyBorder="1" applyAlignment="1">
      <alignment horizontal="center" vertical="center"/>
    </xf>
    <xf numFmtId="0" fontId="6" fillId="36" borderId="38" xfId="0" applyFont="1" applyFill="1" applyBorder="1" applyAlignment="1">
      <alignment horizontal="center" vertical="center"/>
    </xf>
    <xf numFmtId="0" fontId="6" fillId="36" borderId="34" xfId="0" applyFont="1" applyFill="1" applyBorder="1" applyAlignment="1">
      <alignment horizontal="center" vertical="center"/>
    </xf>
    <xf numFmtId="0" fontId="6" fillId="36" borderId="3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0" fontId="16" fillId="4" borderId="72" xfId="0" applyFont="1" applyFill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34" fillId="4" borderId="56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20" fillId="38" borderId="37" xfId="0" applyFont="1" applyFill="1" applyBorder="1" applyAlignment="1">
      <alignment horizontal="left" vertical="center"/>
    </xf>
    <xf numFmtId="0" fontId="20" fillId="38" borderId="32" xfId="0" applyFont="1" applyFill="1" applyBorder="1" applyAlignment="1">
      <alignment horizontal="left" vertical="center"/>
    </xf>
    <xf numFmtId="0" fontId="20" fillId="38" borderId="25" xfId="0" applyFont="1" applyFill="1" applyBorder="1" applyAlignment="1">
      <alignment horizontal="left" vertical="center"/>
    </xf>
    <xf numFmtId="0" fontId="20" fillId="38" borderId="38" xfId="0" applyFont="1" applyFill="1" applyBorder="1" applyAlignment="1">
      <alignment horizontal="left" vertical="center"/>
    </xf>
    <xf numFmtId="0" fontId="20" fillId="38" borderId="34" xfId="0" applyFont="1" applyFill="1" applyBorder="1" applyAlignment="1">
      <alignment horizontal="left" vertical="center"/>
    </xf>
    <xf numFmtId="0" fontId="20" fillId="38" borderId="39" xfId="0" applyFont="1" applyFill="1" applyBorder="1" applyAlignment="1">
      <alignment horizontal="left" vertical="center"/>
    </xf>
    <xf numFmtId="0" fontId="0" fillId="4" borderId="41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26" fillId="6" borderId="37" xfId="0" applyFont="1" applyFill="1" applyBorder="1" applyAlignment="1">
      <alignment horizontal="center" vertical="center"/>
    </xf>
    <xf numFmtId="0" fontId="26" fillId="6" borderId="32" xfId="0" applyFont="1" applyFill="1" applyBorder="1" applyAlignment="1">
      <alignment horizontal="center" vertical="center"/>
    </xf>
    <xf numFmtId="0" fontId="26" fillId="6" borderId="25" xfId="0" applyFont="1" applyFill="1" applyBorder="1" applyAlignment="1">
      <alignment horizontal="center" vertical="center"/>
    </xf>
    <xf numFmtId="0" fontId="26" fillId="6" borderId="38" xfId="0" applyFont="1" applyFill="1" applyBorder="1" applyAlignment="1">
      <alignment horizontal="center" vertical="center"/>
    </xf>
    <xf numFmtId="0" fontId="26" fillId="6" borderId="34" xfId="0" applyFont="1" applyFill="1" applyBorder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76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27" fillId="19" borderId="48" xfId="0" applyFont="1" applyFill="1" applyBorder="1" applyAlignment="1">
      <alignment horizontal="center" vertical="center" wrapText="1"/>
    </xf>
    <xf numFmtId="0" fontId="4" fillId="19" borderId="42" xfId="0" applyFont="1" applyFill="1" applyBorder="1" applyAlignment="1">
      <alignment horizontal="center" vertical="center" wrapText="1"/>
    </xf>
    <xf numFmtId="0" fontId="4" fillId="19" borderId="43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4" fillId="19" borderId="47" xfId="0" applyFont="1" applyFill="1" applyBorder="1" applyAlignment="1">
      <alignment horizontal="center" vertical="center" wrapText="1"/>
    </xf>
    <xf numFmtId="0" fontId="0" fillId="19" borderId="42" xfId="0" applyFill="1" applyBorder="1" applyAlignment="1">
      <alignment horizontal="center" vertical="center" wrapText="1"/>
    </xf>
    <xf numFmtId="0" fontId="0" fillId="19" borderId="49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1" fillId="28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10" fillId="34" borderId="1" xfId="0" applyFont="1" applyFill="1" applyBorder="1" applyAlignment="1">
      <alignment horizontal="center" vertical="center"/>
    </xf>
    <xf numFmtId="49" fontId="19" fillId="7" borderId="50" xfId="0" applyNumberFormat="1" applyFont="1" applyFill="1" applyBorder="1" applyAlignment="1">
      <alignment horizontal="center" vertical="center" wrapText="1"/>
    </xf>
    <xf numFmtId="49" fontId="19" fillId="7" borderId="0" xfId="0" applyNumberFormat="1" applyFont="1" applyFill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8" fillId="7" borderId="32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32" borderId="0" xfId="0" applyFont="1" applyFill="1" applyAlignment="1">
      <alignment horizontal="center" vertical="center"/>
    </xf>
    <xf numFmtId="0" fontId="6" fillId="32" borderId="3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2" fillId="16" borderId="50" xfId="0" applyFont="1" applyFill="1" applyBorder="1" applyAlignment="1">
      <alignment horizontal="center" vertical="center"/>
    </xf>
    <xf numFmtId="0" fontId="31" fillId="16" borderId="50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9" borderId="79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9" borderId="80" xfId="0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 xr:uid="{00000000-0005-0000-0000-000002000000}"/>
    <cellStyle name="하이퍼링크" xfId="3" builtinId="8"/>
  </cellStyles>
  <dxfs count="0"/>
  <tableStyles count="0" defaultTableStyle="TableStyleMedium2" defaultPivotStyle="PivotStyleLight16"/>
  <colors>
    <mruColors>
      <color rgb="FFFF99FF"/>
      <color rgb="FF66FFCC"/>
      <color rgb="FF66FFFF"/>
      <color rgb="FFFF9966"/>
      <color rgb="FFFF6600"/>
      <color rgb="FFFF3399"/>
      <color rgb="FF33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29024</xdr:colOff>
      <xdr:row>8</xdr:row>
      <xdr:rowOff>1</xdr:rowOff>
    </xdr:from>
    <xdr:ext cx="4141021" cy="2261234"/>
    <xdr:pic>
      <xdr:nvPicPr>
        <xdr:cNvPr id="2" name="그림 1">
          <a:extLst>
            <a:ext uri="{FF2B5EF4-FFF2-40B4-BE49-F238E27FC236}">
              <a16:creationId xmlns:a16="http://schemas.microsoft.com/office/drawing/2014/main" id="{B6B231A7-C64E-4BCA-903D-266D2BFFC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421"/>
        <a:stretch>
          <a:fillRect/>
        </a:stretch>
      </xdr:blipFill>
      <xdr:spPr>
        <a:xfrm>
          <a:off x="714824" y="1695451"/>
          <a:ext cx="4141021" cy="2261234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36</xdr:row>
      <xdr:rowOff>114301</xdr:rowOff>
    </xdr:from>
    <xdr:to>
      <xdr:col>6</xdr:col>
      <xdr:colOff>457200</xdr:colOff>
      <xdr:row>45</xdr:row>
      <xdr:rowOff>45720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495F2FF-83EA-4FF9-867D-7754B083F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8185" y="8176261"/>
          <a:ext cx="4570095" cy="1920239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</xdr:colOff>
      <xdr:row>46</xdr:row>
      <xdr:rowOff>9525</xdr:rowOff>
    </xdr:from>
    <xdr:to>
      <xdr:col>6</xdr:col>
      <xdr:colOff>579120</xdr:colOff>
      <xdr:row>57</xdr:row>
      <xdr:rowOff>56727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1734267-12C4-4F09-86A1-0164CCA50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6279" y="10258425"/>
          <a:ext cx="4693921" cy="2477982"/>
        </a:xfrm>
        <a:prstGeom prst="rect">
          <a:avLst/>
        </a:prstGeom>
      </xdr:spPr>
    </xdr:pic>
    <xdr:clientData/>
  </xdr:twoCellAnchor>
  <xdr:twoCellAnchor editAs="oneCell">
    <xdr:from>
      <xdr:col>10</xdr:col>
      <xdr:colOff>681990</xdr:colOff>
      <xdr:row>37</xdr:row>
      <xdr:rowOff>19050</xdr:rowOff>
    </xdr:from>
    <xdr:to>
      <xdr:col>17</xdr:col>
      <xdr:colOff>591708</xdr:colOff>
      <xdr:row>51</xdr:row>
      <xdr:rowOff>125730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BBFE2353-7539-487A-BB2D-50C9A4201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02140" y="7962900"/>
          <a:ext cx="5072268" cy="3040380"/>
        </a:xfrm>
        <a:prstGeom prst="rect">
          <a:avLst/>
        </a:prstGeom>
      </xdr:spPr>
    </xdr:pic>
    <xdr:clientData/>
  </xdr:twoCellAnchor>
  <xdr:twoCellAnchor editAs="oneCell">
    <xdr:from>
      <xdr:col>6</xdr:col>
      <xdr:colOff>522617</xdr:colOff>
      <xdr:row>36</xdr:row>
      <xdr:rowOff>1905</xdr:rowOff>
    </xdr:from>
    <xdr:to>
      <xdr:col>10</xdr:col>
      <xdr:colOff>103779</xdr:colOff>
      <xdr:row>46</xdr:row>
      <xdr:rowOff>30480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0217F48-E1ED-42E5-A016-6A6351936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53697" y="8063865"/>
          <a:ext cx="3505462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46</xdr:row>
      <xdr:rowOff>15240</xdr:rowOff>
    </xdr:from>
    <xdr:to>
      <xdr:col>10</xdr:col>
      <xdr:colOff>121920</xdr:colOff>
      <xdr:row>57</xdr:row>
      <xdr:rowOff>83820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63468C31-5551-45D0-8601-02E699D7E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64480" y="10287000"/>
          <a:ext cx="3512820" cy="2499360"/>
        </a:xfrm>
        <a:prstGeom prst="rect">
          <a:avLst/>
        </a:prstGeom>
      </xdr:spPr>
    </xdr:pic>
    <xdr:clientData/>
  </xdr:twoCellAnchor>
  <xdr:twoCellAnchor editAs="oneCell">
    <xdr:from>
      <xdr:col>0</xdr:col>
      <xdr:colOff>668655</xdr:colOff>
      <xdr:row>64</xdr:row>
      <xdr:rowOff>9525</xdr:rowOff>
    </xdr:from>
    <xdr:to>
      <xdr:col>8</xdr:col>
      <xdr:colOff>1037595</xdr:colOff>
      <xdr:row>85</xdr:row>
      <xdr:rowOff>70363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275EF69C-0387-4647-B7C7-771873B97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8655" y="14251305"/>
          <a:ext cx="7371720" cy="4701418"/>
        </a:xfrm>
        <a:prstGeom prst="rect">
          <a:avLst/>
        </a:prstGeom>
      </xdr:spPr>
    </xdr:pic>
    <xdr:clientData/>
  </xdr:twoCellAnchor>
  <xdr:twoCellAnchor editAs="oneCell">
    <xdr:from>
      <xdr:col>8</xdr:col>
      <xdr:colOff>1076324</xdr:colOff>
      <xdr:row>64</xdr:row>
      <xdr:rowOff>21703</xdr:rowOff>
    </xdr:from>
    <xdr:to>
      <xdr:col>21</xdr:col>
      <xdr:colOff>250869</xdr:colOff>
      <xdr:row>85</xdr:row>
      <xdr:rowOff>30481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17570282-44E6-477C-B40E-87A8E7D94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79104" y="14263483"/>
          <a:ext cx="8676685" cy="4649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92</xdr:row>
      <xdr:rowOff>114301</xdr:rowOff>
    </xdr:from>
    <xdr:to>
      <xdr:col>4</xdr:col>
      <xdr:colOff>4800600</xdr:colOff>
      <xdr:row>110</xdr:row>
      <xdr:rowOff>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D10C007-B3A7-55A8-242B-1C17BB9BA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19554826"/>
          <a:ext cx="5591175" cy="3657600"/>
        </a:xfrm>
        <a:prstGeom prst="rect">
          <a:avLst/>
        </a:prstGeom>
      </xdr:spPr>
    </xdr:pic>
    <xdr:clientData/>
  </xdr:twoCellAnchor>
  <xdr:twoCellAnchor editAs="oneCell">
    <xdr:from>
      <xdr:col>4</xdr:col>
      <xdr:colOff>4943475</xdr:colOff>
      <xdr:row>92</xdr:row>
      <xdr:rowOff>9524</xdr:rowOff>
    </xdr:from>
    <xdr:to>
      <xdr:col>6</xdr:col>
      <xdr:colOff>942975</xdr:colOff>
      <xdr:row>110</xdr:row>
      <xdr:rowOff>76199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7D9039D-3139-8B61-3AA4-19065FD3D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8675" y="19450049"/>
          <a:ext cx="5962650" cy="3838575"/>
        </a:xfrm>
        <a:prstGeom prst="rect">
          <a:avLst/>
        </a:prstGeom>
      </xdr:spPr>
    </xdr:pic>
    <xdr:clientData/>
  </xdr:twoCellAnchor>
  <xdr:twoCellAnchor editAs="oneCell">
    <xdr:from>
      <xdr:col>3</xdr:col>
      <xdr:colOff>69397</xdr:colOff>
      <xdr:row>113</xdr:row>
      <xdr:rowOff>76199</xdr:rowOff>
    </xdr:from>
    <xdr:to>
      <xdr:col>4</xdr:col>
      <xdr:colOff>7528630</xdr:colOff>
      <xdr:row>128</xdr:row>
      <xdr:rowOff>152399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0AD95DF-3B11-4070-5344-6DFFE5B91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03740" y="26713542"/>
          <a:ext cx="8297433" cy="3341914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971550</xdr:colOff>
      <xdr:row>92</xdr:row>
      <xdr:rowOff>123825</xdr:rowOff>
    </xdr:from>
    <xdr:to>
      <xdr:col>14</xdr:col>
      <xdr:colOff>362859</xdr:colOff>
      <xdr:row>111</xdr:row>
      <xdr:rowOff>76201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839B5695-086D-EEF1-95E1-527356433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11325" y="20221575"/>
          <a:ext cx="6516009" cy="3933825"/>
        </a:xfrm>
        <a:prstGeom prst="rect">
          <a:avLst/>
        </a:prstGeom>
      </xdr:spPr>
    </xdr:pic>
    <xdr:clientData/>
  </xdr:twoCellAnchor>
  <xdr:twoCellAnchor editAs="oneCell">
    <xdr:from>
      <xdr:col>6</xdr:col>
      <xdr:colOff>1200150</xdr:colOff>
      <xdr:row>111</xdr:row>
      <xdr:rowOff>0</xdr:rowOff>
    </xdr:from>
    <xdr:to>
      <xdr:col>14</xdr:col>
      <xdr:colOff>200886</xdr:colOff>
      <xdr:row>123</xdr:row>
      <xdr:rowOff>67034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AD4C5177-1A45-0D22-AA96-251F41681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39925" y="24079200"/>
          <a:ext cx="6173061" cy="2581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160</xdr:row>
      <xdr:rowOff>9525</xdr:rowOff>
    </xdr:from>
    <xdr:to>
      <xdr:col>4</xdr:col>
      <xdr:colOff>5297175</xdr:colOff>
      <xdr:row>181</xdr:row>
      <xdr:rowOff>70363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FD09B5A-72C9-FBFA-9923-5693C828D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35671125"/>
          <a:ext cx="7402200" cy="4461388"/>
        </a:xfrm>
        <a:prstGeom prst="rect">
          <a:avLst/>
        </a:prstGeom>
      </xdr:spPr>
    </xdr:pic>
    <xdr:clientData/>
  </xdr:twoCellAnchor>
  <xdr:twoCellAnchor editAs="oneCell">
    <xdr:from>
      <xdr:col>4</xdr:col>
      <xdr:colOff>5381624</xdr:colOff>
      <xdr:row>160</xdr:row>
      <xdr:rowOff>105523</xdr:rowOff>
    </xdr:from>
    <xdr:to>
      <xdr:col>13</xdr:col>
      <xdr:colOff>410889</xdr:colOff>
      <xdr:row>181</xdr:row>
      <xdr:rowOff>114301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87F1D0C-A413-A9F7-C7DF-01FF2F723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39124" y="35767123"/>
          <a:ext cx="8688115" cy="440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ra.or.kr/dummy.do?pgmid=HIRAA03005602011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6BFC-8F1E-4AB6-ABC3-947BF409B546}">
  <dimension ref="B3:R66"/>
  <sheetViews>
    <sheetView topLeftCell="A31" workbookViewId="0">
      <selection activeCell="D60" sqref="D60"/>
    </sheetView>
  </sheetViews>
  <sheetFormatPr defaultRowHeight="16.5"/>
  <cols>
    <col min="2" max="2" width="11.875" customWidth="1"/>
    <col min="3" max="3" width="15.125" customWidth="1"/>
    <col min="6" max="6" width="10" customWidth="1"/>
    <col min="7" max="7" width="14.125" customWidth="1"/>
    <col min="8" max="8" width="14.375" customWidth="1"/>
    <col min="9" max="9" width="14.25" customWidth="1"/>
    <col min="14" max="14" width="13.75" customWidth="1"/>
  </cols>
  <sheetData>
    <row r="3" spans="2:8" ht="17.25" thickBot="1"/>
    <row r="4" spans="2:8" ht="16.5" customHeight="1">
      <c r="B4" s="629" t="s">
        <v>846</v>
      </c>
      <c r="C4" s="630"/>
      <c r="D4" s="630"/>
      <c r="E4" s="630"/>
      <c r="F4" s="630"/>
      <c r="G4" s="630"/>
      <c r="H4" s="631"/>
    </row>
    <row r="5" spans="2:8" ht="17.25" customHeight="1" thickBot="1">
      <c r="B5" s="632"/>
      <c r="C5" s="633"/>
      <c r="D5" s="633"/>
      <c r="E5" s="633"/>
      <c r="F5" s="633"/>
      <c r="G5" s="633"/>
      <c r="H5" s="634"/>
    </row>
    <row r="7" spans="2:8">
      <c r="B7" s="635" t="s">
        <v>650</v>
      </c>
      <c r="C7" s="636"/>
      <c r="D7" s="636"/>
      <c r="E7" s="636"/>
      <c r="F7" s="636"/>
      <c r="G7" s="637"/>
    </row>
    <row r="8" spans="2:8">
      <c r="B8" s="638"/>
      <c r="C8" s="639"/>
      <c r="D8" s="639"/>
      <c r="E8" s="639"/>
      <c r="F8" s="639"/>
      <c r="G8" s="640"/>
    </row>
    <row r="9" spans="2:8" ht="14.45" customHeight="1"/>
    <row r="10" spans="2:8" ht="14.45" customHeight="1">
      <c r="G10" s="312" t="s">
        <v>677</v>
      </c>
      <c r="H10" s="469" t="s">
        <v>847</v>
      </c>
    </row>
    <row r="11" spans="2:8" ht="22.9" customHeight="1">
      <c r="G11" s="313" t="s">
        <v>678</v>
      </c>
    </row>
    <row r="12" spans="2:8" ht="13.15" customHeight="1">
      <c r="G12" s="314" t="s">
        <v>223</v>
      </c>
    </row>
    <row r="21" spans="2:14" ht="1.9" customHeight="1"/>
    <row r="22" spans="2:14" ht="34.9" customHeight="1">
      <c r="B22" s="644" t="s">
        <v>695</v>
      </c>
      <c r="C22" s="645"/>
      <c r="D22" s="645"/>
      <c r="E22" s="645"/>
      <c r="F22" s="646"/>
      <c r="H22" s="641" t="s">
        <v>848</v>
      </c>
      <c r="I22" s="642"/>
      <c r="J22" s="642"/>
      <c r="K22" s="642"/>
      <c r="L22" s="642"/>
      <c r="M22" s="643"/>
    </row>
    <row r="23" spans="2:14">
      <c r="B23" s="167" t="s">
        <v>658</v>
      </c>
      <c r="C23" s="167" t="s">
        <v>4</v>
      </c>
      <c r="D23" s="1" t="s">
        <v>7</v>
      </c>
      <c r="E23" s="1" t="s">
        <v>5</v>
      </c>
      <c r="F23" s="1" t="s">
        <v>6</v>
      </c>
      <c r="H23" s="167" t="s">
        <v>657</v>
      </c>
      <c r="I23" s="167" t="s">
        <v>658</v>
      </c>
      <c r="J23" s="304" t="s">
        <v>384</v>
      </c>
      <c r="K23" s="466" t="s">
        <v>385</v>
      </c>
      <c r="L23" s="467" t="s">
        <v>386</v>
      </c>
      <c r="M23" s="303" t="s">
        <v>655</v>
      </c>
      <c r="N23" s="305" t="s">
        <v>93</v>
      </c>
    </row>
    <row r="24" spans="2:14">
      <c r="B24" s="1" t="s">
        <v>221</v>
      </c>
      <c r="C24" s="317">
        <v>0.15</v>
      </c>
      <c r="D24" s="81">
        <v>0.08</v>
      </c>
      <c r="E24" s="81">
        <v>0.3</v>
      </c>
      <c r="F24" s="81">
        <v>0.3</v>
      </c>
      <c r="H24" s="167" t="s">
        <v>653</v>
      </c>
      <c r="I24" s="302" t="s">
        <v>76</v>
      </c>
      <c r="J24" s="317">
        <v>0.2</v>
      </c>
      <c r="K24" s="167"/>
      <c r="L24" s="167"/>
      <c r="M24" s="317">
        <v>0.2</v>
      </c>
      <c r="N24" s="80" t="s">
        <v>660</v>
      </c>
    </row>
    <row r="25" spans="2:14">
      <c r="B25" s="1" t="s">
        <v>222</v>
      </c>
      <c r="C25" s="317">
        <v>0.1</v>
      </c>
      <c r="D25" s="81">
        <v>0.05</v>
      </c>
      <c r="E25" s="81">
        <v>0.22</v>
      </c>
      <c r="F25" s="81">
        <v>0.22</v>
      </c>
      <c r="H25" s="647" t="s">
        <v>656</v>
      </c>
      <c r="I25" s="1" t="s">
        <v>346</v>
      </c>
      <c r="J25" s="468">
        <v>0.6</v>
      </c>
      <c r="K25" s="167"/>
      <c r="L25" s="167"/>
      <c r="M25" s="317">
        <v>0.4</v>
      </c>
      <c r="N25" s="80" t="s">
        <v>661</v>
      </c>
    </row>
    <row r="26" spans="2:14">
      <c r="B26" s="318" t="s">
        <v>696</v>
      </c>
      <c r="C26" s="317">
        <v>0.05</v>
      </c>
      <c r="D26" s="81">
        <v>0.02</v>
      </c>
      <c r="E26" s="81">
        <v>0.06</v>
      </c>
      <c r="F26" s="81">
        <v>0.06</v>
      </c>
      <c r="H26" s="648"/>
      <c r="I26" s="1" t="s">
        <v>222</v>
      </c>
      <c r="J26" s="167"/>
      <c r="K26" s="317">
        <v>0.5</v>
      </c>
      <c r="L26" s="317">
        <v>0.45</v>
      </c>
      <c r="M26" s="317">
        <v>0.3</v>
      </c>
      <c r="N26" s="80" t="s">
        <v>661</v>
      </c>
    </row>
    <row r="27" spans="2:14">
      <c r="B27" s="1" t="s">
        <v>223</v>
      </c>
      <c r="C27" s="317">
        <v>0</v>
      </c>
      <c r="D27" s="81">
        <v>0</v>
      </c>
      <c r="E27" s="81">
        <v>0</v>
      </c>
      <c r="F27" s="81">
        <v>0</v>
      </c>
      <c r="H27" s="648"/>
      <c r="I27" s="1" t="s">
        <v>662</v>
      </c>
      <c r="J27" s="167"/>
      <c r="K27" s="317">
        <v>0.4</v>
      </c>
      <c r="L27" s="317">
        <v>0.35</v>
      </c>
      <c r="M27" s="317">
        <v>0.2</v>
      </c>
      <c r="N27" s="80" t="s">
        <v>661</v>
      </c>
    </row>
    <row r="28" spans="2:14">
      <c r="H28" s="649"/>
      <c r="I28" s="1" t="s">
        <v>223</v>
      </c>
      <c r="J28" s="468">
        <v>0.3</v>
      </c>
      <c r="K28" s="167"/>
      <c r="L28" s="167"/>
      <c r="M28" s="317">
        <v>0.1</v>
      </c>
      <c r="N28" s="80" t="s">
        <v>661</v>
      </c>
    </row>
    <row r="30" spans="2:14">
      <c r="H30" s="476" t="s">
        <v>850</v>
      </c>
      <c r="I30" s="476"/>
    </row>
    <row r="31" spans="2:14">
      <c r="H31" s="475" t="s">
        <v>849</v>
      </c>
    </row>
    <row r="33" spans="2:18" ht="17.25" thickBot="1"/>
    <row r="34" spans="2:18" ht="17.45" customHeight="1">
      <c r="B34" s="652" t="s">
        <v>851</v>
      </c>
      <c r="C34" s="653"/>
      <c r="D34" s="653"/>
      <c r="E34" s="653"/>
      <c r="F34" s="653"/>
      <c r="G34" s="653"/>
      <c r="H34" s="653"/>
      <c r="I34" s="653"/>
      <c r="J34" s="653"/>
      <c r="K34" s="653"/>
      <c r="L34" s="653"/>
      <c r="M34" s="653"/>
      <c r="N34" s="653"/>
      <c r="O34" s="653"/>
      <c r="P34" s="653"/>
      <c r="Q34" s="653"/>
      <c r="R34" s="654"/>
    </row>
    <row r="35" spans="2:18" ht="17.45" customHeight="1" thickBot="1">
      <c r="B35" s="655"/>
      <c r="C35" s="656"/>
      <c r="D35" s="656"/>
      <c r="E35" s="656"/>
      <c r="F35" s="656"/>
      <c r="G35" s="656"/>
      <c r="H35" s="656"/>
      <c r="I35" s="656"/>
      <c r="J35" s="656"/>
      <c r="K35" s="656"/>
      <c r="L35" s="656"/>
      <c r="M35" s="656"/>
      <c r="N35" s="656"/>
      <c r="O35" s="656"/>
      <c r="P35" s="656"/>
      <c r="Q35" s="656"/>
      <c r="R35" s="657"/>
    </row>
    <row r="36" spans="2:18" ht="27.6" customHeight="1">
      <c r="B36" s="650" t="s">
        <v>852</v>
      </c>
      <c r="C36" s="650"/>
      <c r="D36" s="650"/>
      <c r="E36" s="650"/>
      <c r="F36" s="650"/>
      <c r="G36" s="650"/>
      <c r="I36" s="10"/>
      <c r="J36" s="10"/>
      <c r="L36" s="10"/>
      <c r="M36" s="10"/>
    </row>
    <row r="37" spans="2:18">
      <c r="G37" s="10"/>
      <c r="H37" s="10"/>
      <c r="L37" s="651" t="s">
        <v>854</v>
      </c>
      <c r="M37" s="651"/>
      <c r="N37" s="651"/>
      <c r="O37" s="651"/>
      <c r="P37" s="651"/>
      <c r="Q37" s="651"/>
    </row>
    <row r="38" spans="2:18">
      <c r="G38" s="10"/>
      <c r="H38" s="10"/>
    </row>
    <row r="39" spans="2:18">
      <c r="G39" s="10"/>
      <c r="H39" s="10"/>
    </row>
    <row r="40" spans="2:18">
      <c r="G40" s="10"/>
      <c r="H40" s="10"/>
    </row>
    <row r="41" spans="2:18">
      <c r="G41" s="10"/>
      <c r="H41" s="10"/>
    </row>
    <row r="42" spans="2:18">
      <c r="G42" s="10"/>
      <c r="H42" s="10"/>
    </row>
    <row r="43" spans="2:18">
      <c r="G43" s="10"/>
      <c r="H43" s="10"/>
    </row>
    <row r="44" spans="2:18">
      <c r="I44" s="10"/>
      <c r="J44" s="10"/>
      <c r="L44" s="10"/>
      <c r="M44" s="10"/>
    </row>
    <row r="45" spans="2:18">
      <c r="I45" s="10"/>
      <c r="J45" s="10"/>
      <c r="L45" s="10"/>
      <c r="M45" s="10"/>
    </row>
    <row r="46" spans="2:18">
      <c r="I46" s="10"/>
      <c r="J46" s="10"/>
      <c r="L46" s="10"/>
      <c r="M46" s="10"/>
    </row>
    <row r="47" spans="2:18">
      <c r="I47" s="10"/>
      <c r="J47" s="10"/>
      <c r="L47" s="10"/>
      <c r="M47" s="10"/>
    </row>
    <row r="48" spans="2:18">
      <c r="I48" s="10"/>
      <c r="J48" s="10"/>
      <c r="L48" s="10"/>
      <c r="M48" s="10"/>
    </row>
    <row r="49" spans="2:18">
      <c r="I49" s="10"/>
      <c r="J49" s="10"/>
      <c r="L49" s="10"/>
      <c r="M49" s="10"/>
    </row>
    <row r="50" spans="2:18">
      <c r="I50" s="10"/>
      <c r="J50" s="10"/>
      <c r="L50" s="10"/>
      <c r="M50" s="10"/>
    </row>
    <row r="51" spans="2:18">
      <c r="I51" s="10"/>
      <c r="J51" s="10"/>
      <c r="L51" s="10"/>
      <c r="M51" s="10"/>
    </row>
    <row r="52" spans="2:18">
      <c r="I52" s="10"/>
      <c r="J52" s="10"/>
      <c r="L52" s="10"/>
      <c r="M52" s="10"/>
    </row>
    <row r="53" spans="2:18">
      <c r="I53" s="10"/>
      <c r="J53" s="10"/>
      <c r="L53" s="10"/>
      <c r="M53" s="10"/>
    </row>
    <row r="54" spans="2:18">
      <c r="I54" s="10"/>
      <c r="J54" s="10"/>
      <c r="L54" s="10"/>
      <c r="M54" s="10"/>
    </row>
    <row r="55" spans="2:18">
      <c r="I55" s="10"/>
      <c r="J55" s="10"/>
      <c r="L55" s="10"/>
      <c r="M55" s="10"/>
    </row>
    <row r="56" spans="2:18">
      <c r="I56" s="10"/>
      <c r="J56" s="10"/>
      <c r="L56" s="10"/>
      <c r="M56" s="10"/>
    </row>
    <row r="57" spans="2:18">
      <c r="C57" t="s">
        <v>731</v>
      </c>
      <c r="I57" s="10"/>
      <c r="J57" s="10"/>
      <c r="L57" s="10"/>
      <c r="M57" s="10"/>
    </row>
    <row r="58" spans="2:18">
      <c r="I58" s="10"/>
      <c r="J58" s="10"/>
      <c r="L58" s="10"/>
      <c r="M58" s="10"/>
    </row>
    <row r="59" spans="2:18">
      <c r="I59" s="10"/>
      <c r="J59" s="10"/>
      <c r="L59" s="10"/>
      <c r="M59" s="10"/>
    </row>
    <row r="60" spans="2:18">
      <c r="I60" s="10"/>
      <c r="J60" s="10"/>
      <c r="L60" s="10"/>
      <c r="M60" s="10"/>
    </row>
    <row r="61" spans="2:18" ht="17.25" thickBot="1">
      <c r="I61" s="10"/>
      <c r="J61" s="10"/>
      <c r="L61" s="10"/>
      <c r="M61" s="10"/>
    </row>
    <row r="62" spans="2:18">
      <c r="B62" s="623" t="s">
        <v>855</v>
      </c>
      <c r="C62" s="624"/>
      <c r="D62" s="624"/>
      <c r="E62" s="624"/>
      <c r="F62" s="624"/>
      <c r="G62" s="624"/>
      <c r="H62" s="624"/>
      <c r="I62" s="624"/>
      <c r="J62" s="624"/>
      <c r="K62" s="624"/>
      <c r="L62" s="624"/>
      <c r="M62" s="624"/>
      <c r="N62" s="624"/>
      <c r="O62" s="624"/>
      <c r="P62" s="624"/>
      <c r="Q62" s="624"/>
      <c r="R62" s="625"/>
    </row>
    <row r="63" spans="2:18" ht="17.25" thickBot="1">
      <c r="B63" s="626"/>
      <c r="C63" s="627"/>
      <c r="D63" s="627"/>
      <c r="E63" s="627"/>
      <c r="F63" s="627"/>
      <c r="G63" s="627"/>
      <c r="H63" s="627"/>
      <c r="I63" s="627"/>
      <c r="J63" s="627"/>
      <c r="K63" s="627"/>
      <c r="L63" s="627"/>
      <c r="M63" s="627"/>
      <c r="N63" s="627"/>
      <c r="O63" s="627"/>
      <c r="P63" s="627"/>
      <c r="Q63" s="627"/>
      <c r="R63" s="628"/>
    </row>
    <row r="64" spans="2:18">
      <c r="I64" s="10"/>
      <c r="J64" s="10"/>
      <c r="L64" s="10"/>
      <c r="M64" s="10"/>
    </row>
    <row r="65" spans="3:3">
      <c r="C65" s="80"/>
    </row>
    <row r="66" spans="3:3">
      <c r="C66" s="80"/>
    </row>
  </sheetData>
  <mergeCells count="9">
    <mergeCell ref="B62:R63"/>
    <mergeCell ref="B4:H5"/>
    <mergeCell ref="B7:G8"/>
    <mergeCell ref="H22:M22"/>
    <mergeCell ref="B22:F22"/>
    <mergeCell ref="H25:H28"/>
    <mergeCell ref="B36:G36"/>
    <mergeCell ref="L37:Q37"/>
    <mergeCell ref="B34:R35"/>
  </mergeCells>
  <phoneticPr fontId="3" type="noConversion"/>
  <hyperlinks>
    <hyperlink ref="H31" r:id="rId1" xr:uid="{1DD1D13F-5623-4BA3-84A3-A022B64B089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113"/>
  <sheetViews>
    <sheetView topLeftCell="A91" zoomScale="80" zoomScaleNormal="80" workbookViewId="0">
      <selection activeCell="K88" sqref="K88"/>
    </sheetView>
  </sheetViews>
  <sheetFormatPr defaultRowHeight="16.5"/>
  <cols>
    <col min="2" max="2" width="5.75" customWidth="1"/>
    <col min="3" max="3" width="5.875" customWidth="1"/>
    <col min="4" max="4" width="9.875" customWidth="1"/>
    <col min="5" max="5" width="82.125" customWidth="1"/>
    <col min="6" max="6" width="11.625" style="10" customWidth="1"/>
    <col min="7" max="7" width="17.625" customWidth="1"/>
    <col min="8" max="9" width="16.625" customWidth="1"/>
    <col min="10" max="10" width="14.125" customWidth="1"/>
    <col min="11" max="17" width="13.125" customWidth="1"/>
  </cols>
  <sheetData>
    <row r="3" spans="1:15" ht="17.25" thickBot="1"/>
    <row r="4" spans="1:15" ht="36" customHeight="1">
      <c r="C4" s="616" t="s">
        <v>651</v>
      </c>
      <c r="D4" s="617"/>
      <c r="E4" s="617"/>
      <c r="F4" s="617"/>
      <c r="G4" s="617"/>
      <c r="H4" s="617"/>
      <c r="I4" s="617"/>
      <c r="J4" s="618"/>
      <c r="L4" s="610" t="s">
        <v>925</v>
      </c>
      <c r="M4" s="610"/>
      <c r="N4" s="610"/>
      <c r="O4" s="610"/>
    </row>
    <row r="5" spans="1:15" ht="32.25" customHeight="1" thickBot="1">
      <c r="C5" s="619"/>
      <c r="D5" s="620"/>
      <c r="E5" s="620"/>
      <c r="F5" s="620"/>
      <c r="G5" s="620"/>
      <c r="H5" s="620"/>
      <c r="I5" s="620"/>
      <c r="J5" s="621"/>
      <c r="L5" s="610"/>
      <c r="M5" s="610"/>
      <c r="N5" s="610"/>
      <c r="O5" s="610"/>
    </row>
    <row r="6" spans="1:15">
      <c r="L6" s="610"/>
      <c r="M6" s="610"/>
      <c r="N6" s="610"/>
      <c r="O6" s="610"/>
    </row>
    <row r="7" spans="1:15" ht="17.25" thickBot="1">
      <c r="E7" s="67"/>
      <c r="F7" s="124"/>
      <c r="G7" s="67"/>
      <c r="H7" s="67"/>
      <c r="I7" s="67"/>
      <c r="L7" s="610"/>
      <c r="M7" s="610"/>
      <c r="N7" s="610"/>
      <c r="O7" s="610"/>
    </row>
    <row r="8" spans="1:15" ht="32.25" thickBot="1">
      <c r="C8" s="606" t="s">
        <v>81</v>
      </c>
      <c r="D8" s="607"/>
      <c r="E8" s="472" t="s">
        <v>663</v>
      </c>
      <c r="F8" s="473"/>
      <c r="G8" s="473"/>
      <c r="H8" s="473"/>
      <c r="I8" s="473"/>
      <c r="J8" s="595"/>
      <c r="L8" s="610"/>
      <c r="M8" s="610"/>
      <c r="N8" s="610"/>
      <c r="O8" s="610"/>
    </row>
    <row r="9" spans="1:15" ht="18" thickBot="1">
      <c r="C9" s="589" t="s">
        <v>99</v>
      </c>
      <c r="D9" s="589" t="s">
        <v>1</v>
      </c>
      <c r="E9" s="590" t="s">
        <v>2</v>
      </c>
      <c r="F9" s="591" t="s">
        <v>97</v>
      </c>
      <c r="G9" s="592" t="s">
        <v>224</v>
      </c>
      <c r="H9" s="593" t="s">
        <v>860</v>
      </c>
      <c r="I9" s="592" t="s">
        <v>863</v>
      </c>
      <c r="J9" s="594" t="s">
        <v>657</v>
      </c>
    </row>
    <row r="10" spans="1:15" ht="17.25">
      <c r="B10" s="605"/>
      <c r="C10" s="70">
        <v>1</v>
      </c>
      <c r="D10" s="126" t="s">
        <v>8</v>
      </c>
      <c r="E10" s="30" t="s">
        <v>342</v>
      </c>
      <c r="F10" s="502">
        <v>8000</v>
      </c>
      <c r="G10" s="496">
        <v>44270</v>
      </c>
      <c r="H10" s="496">
        <v>40940</v>
      </c>
      <c r="I10" s="496">
        <v>40750</v>
      </c>
      <c r="J10" s="490" t="s">
        <v>84</v>
      </c>
    </row>
    <row r="11" spans="1:15" ht="17.25">
      <c r="B11" s="605"/>
      <c r="C11" s="76">
        <v>2</v>
      </c>
      <c r="D11" s="120" t="s">
        <v>9</v>
      </c>
      <c r="E11" s="484" t="s">
        <v>341</v>
      </c>
      <c r="F11" s="499"/>
      <c r="G11" s="497">
        <v>24250</v>
      </c>
      <c r="H11" s="497">
        <v>22420</v>
      </c>
      <c r="I11" s="497">
        <v>22320</v>
      </c>
      <c r="J11" s="490" t="s">
        <v>84</v>
      </c>
    </row>
    <row r="12" spans="1:15" ht="17.25">
      <c r="B12" s="605"/>
      <c r="C12" s="70">
        <v>3</v>
      </c>
      <c r="D12" s="500" t="s">
        <v>865</v>
      </c>
      <c r="E12" s="504" t="s">
        <v>874</v>
      </c>
      <c r="F12" s="499"/>
      <c r="G12" s="497">
        <v>20330</v>
      </c>
      <c r="H12" s="497">
        <v>18880</v>
      </c>
      <c r="I12" s="497">
        <v>18710</v>
      </c>
      <c r="J12" s="490" t="s">
        <v>84</v>
      </c>
    </row>
    <row r="13" spans="1:15" ht="17.25">
      <c r="B13" s="605"/>
      <c r="C13" s="76">
        <v>4</v>
      </c>
      <c r="D13" s="121" t="s">
        <v>15</v>
      </c>
      <c r="E13" s="505" t="s">
        <v>89</v>
      </c>
      <c r="F13" s="499"/>
      <c r="G13" s="497">
        <v>18060</v>
      </c>
      <c r="H13" s="497">
        <v>16700</v>
      </c>
      <c r="I13" s="497">
        <v>16620</v>
      </c>
      <c r="J13" s="490" t="s">
        <v>84</v>
      </c>
    </row>
    <row r="14" spans="1:15" ht="17.25">
      <c r="B14" s="605"/>
      <c r="C14" s="70">
        <v>5</v>
      </c>
      <c r="D14" s="120" t="s">
        <v>13</v>
      </c>
      <c r="E14" s="506" t="s">
        <v>88</v>
      </c>
      <c r="F14" s="499"/>
      <c r="G14" s="497">
        <v>38740</v>
      </c>
      <c r="H14" s="497">
        <v>35830</v>
      </c>
      <c r="I14" s="497">
        <v>35660</v>
      </c>
      <c r="J14" s="490" t="s">
        <v>84</v>
      </c>
    </row>
    <row r="15" spans="1:15" ht="17.25">
      <c r="B15" s="605"/>
      <c r="C15" s="76">
        <v>6</v>
      </c>
      <c r="D15" s="120" t="s">
        <v>14</v>
      </c>
      <c r="E15" s="484" t="s">
        <v>857</v>
      </c>
      <c r="F15" s="499"/>
      <c r="G15" s="497">
        <v>38690</v>
      </c>
      <c r="H15" s="497">
        <v>35780</v>
      </c>
      <c r="I15" s="497">
        <v>35610</v>
      </c>
      <c r="J15" s="490" t="s">
        <v>84</v>
      </c>
    </row>
    <row r="16" spans="1:15" ht="17.25">
      <c r="A16" t="s">
        <v>894</v>
      </c>
      <c r="B16" s="605"/>
      <c r="C16" s="70">
        <v>7</v>
      </c>
      <c r="D16" s="501" t="s">
        <v>864</v>
      </c>
      <c r="E16" s="507" t="s">
        <v>873</v>
      </c>
      <c r="F16" s="499"/>
      <c r="G16" s="497">
        <v>23590</v>
      </c>
      <c r="H16" s="497">
        <v>21810</v>
      </c>
      <c r="I16" s="497">
        <v>21710</v>
      </c>
      <c r="J16" s="490" t="s">
        <v>84</v>
      </c>
    </row>
    <row r="17" spans="1:11" ht="17.25">
      <c r="B17" s="605"/>
      <c r="C17" s="76">
        <v>8</v>
      </c>
      <c r="D17" s="120" t="s">
        <v>16</v>
      </c>
      <c r="E17" s="506" t="s">
        <v>858</v>
      </c>
      <c r="F17" s="499"/>
      <c r="G17" s="497">
        <v>25080</v>
      </c>
      <c r="H17" s="497">
        <v>23190</v>
      </c>
      <c r="I17" s="497">
        <v>23080</v>
      </c>
      <c r="J17" s="490" t="s">
        <v>84</v>
      </c>
    </row>
    <row r="18" spans="1:11" ht="17.25">
      <c r="B18" s="605"/>
      <c r="C18" s="70">
        <v>9</v>
      </c>
      <c r="D18" s="120" t="s">
        <v>17</v>
      </c>
      <c r="E18" s="484" t="s">
        <v>96</v>
      </c>
      <c r="F18" s="499"/>
      <c r="G18" s="497">
        <v>19770</v>
      </c>
      <c r="H18" s="497">
        <v>18290</v>
      </c>
      <c r="I18" s="497">
        <v>18200</v>
      </c>
      <c r="J18" s="490" t="s">
        <v>84</v>
      </c>
    </row>
    <row r="19" spans="1:11" ht="17.25">
      <c r="B19" s="605"/>
      <c r="C19" s="76">
        <v>10</v>
      </c>
      <c r="D19" s="120" t="s">
        <v>11</v>
      </c>
      <c r="E19" s="506" t="s">
        <v>859</v>
      </c>
      <c r="F19" s="503">
        <v>7000</v>
      </c>
      <c r="G19" s="498">
        <v>33430</v>
      </c>
      <c r="H19" s="498">
        <v>30920</v>
      </c>
      <c r="I19" s="498">
        <v>30770</v>
      </c>
      <c r="J19" s="490" t="s">
        <v>84</v>
      </c>
    </row>
    <row r="20" spans="1:11" ht="18" thickBot="1">
      <c r="B20" s="605"/>
      <c r="C20" s="71">
        <v>11</v>
      </c>
      <c r="D20" s="536" t="s">
        <v>28</v>
      </c>
      <c r="E20" s="531" t="s">
        <v>883</v>
      </c>
      <c r="F20" s="532">
        <v>5000</v>
      </c>
      <c r="G20" s="533">
        <v>100000</v>
      </c>
      <c r="H20" s="533">
        <v>100000</v>
      </c>
      <c r="I20" s="533">
        <v>100000</v>
      </c>
      <c r="J20" s="492" t="s">
        <v>856</v>
      </c>
      <c r="K20" s="67" t="s">
        <v>934</v>
      </c>
    </row>
    <row r="21" spans="1:11" ht="19.149999999999999" customHeight="1">
      <c r="A21" t="s">
        <v>893</v>
      </c>
      <c r="B21" s="601" t="s">
        <v>892</v>
      </c>
      <c r="C21" s="534">
        <v>1</v>
      </c>
      <c r="D21" s="537" t="s">
        <v>121</v>
      </c>
      <c r="E21" s="487" t="s">
        <v>378</v>
      </c>
      <c r="F21" s="539"/>
      <c r="G21" s="540">
        <v>17950</v>
      </c>
      <c r="H21" s="540">
        <v>16600</v>
      </c>
      <c r="I21" s="540">
        <v>16520</v>
      </c>
      <c r="J21" s="541" t="s">
        <v>84</v>
      </c>
    </row>
    <row r="22" spans="1:11" ht="17.25">
      <c r="B22" s="601"/>
      <c r="C22" s="535">
        <v>2</v>
      </c>
      <c r="D22" s="182" t="s">
        <v>120</v>
      </c>
      <c r="E22" s="182" t="s">
        <v>885</v>
      </c>
      <c r="F22" s="553" t="s">
        <v>899</v>
      </c>
      <c r="G22" s="496">
        <v>17950</v>
      </c>
      <c r="H22" s="511">
        <v>16600</v>
      </c>
      <c r="I22" s="511">
        <v>16520</v>
      </c>
      <c r="J22" s="491" t="s">
        <v>84</v>
      </c>
    </row>
    <row r="23" spans="1:11" ht="17.25">
      <c r="B23" s="601"/>
      <c r="C23" s="534">
        <v>3</v>
      </c>
      <c r="D23" s="182" t="s">
        <v>142</v>
      </c>
      <c r="E23" s="520" t="s">
        <v>399</v>
      </c>
      <c r="F23" s="499"/>
      <c r="G23" s="497">
        <v>12560</v>
      </c>
      <c r="H23" s="497">
        <v>11620</v>
      </c>
      <c r="I23" s="497">
        <v>11560</v>
      </c>
      <c r="J23" s="491" t="s">
        <v>84</v>
      </c>
    </row>
    <row r="24" spans="1:11" ht="17.25">
      <c r="B24" s="601"/>
      <c r="C24" s="535">
        <v>4</v>
      </c>
      <c r="D24" s="182" t="s">
        <v>149</v>
      </c>
      <c r="E24" s="506" t="s">
        <v>387</v>
      </c>
      <c r="F24" s="613">
        <v>3000</v>
      </c>
      <c r="G24" s="497">
        <v>12560</v>
      </c>
      <c r="H24" s="497">
        <v>11620</v>
      </c>
      <c r="I24" s="497">
        <v>11560</v>
      </c>
      <c r="J24" s="491" t="s">
        <v>84</v>
      </c>
    </row>
    <row r="25" spans="1:11" ht="17.25">
      <c r="B25" s="601"/>
      <c r="C25" s="534">
        <v>5</v>
      </c>
      <c r="D25" s="182" t="s">
        <v>160</v>
      </c>
      <c r="E25" s="506" t="s">
        <v>900</v>
      </c>
      <c r="F25" s="614"/>
      <c r="G25" s="497">
        <v>12560</v>
      </c>
      <c r="H25" s="497">
        <v>11620</v>
      </c>
      <c r="I25" s="497">
        <v>11560</v>
      </c>
      <c r="J25" s="491" t="s">
        <v>84</v>
      </c>
    </row>
    <row r="26" spans="1:11" ht="17.25">
      <c r="B26" s="601"/>
      <c r="C26" s="535">
        <v>6</v>
      </c>
      <c r="D26" s="182" t="s">
        <v>137</v>
      </c>
      <c r="E26" s="520" t="s">
        <v>347</v>
      </c>
      <c r="F26" s="615"/>
      <c r="G26" s="497">
        <v>12560</v>
      </c>
      <c r="H26" s="497">
        <v>11620</v>
      </c>
      <c r="I26" s="497">
        <v>11560</v>
      </c>
      <c r="J26" s="491" t="s">
        <v>84</v>
      </c>
    </row>
    <row r="27" spans="1:11" ht="17.25">
      <c r="B27" s="601"/>
      <c r="C27" s="534">
        <v>7</v>
      </c>
      <c r="D27" s="182" t="s">
        <v>169</v>
      </c>
      <c r="E27" s="520" t="s">
        <v>400</v>
      </c>
      <c r="F27" s="518"/>
      <c r="G27" s="497">
        <v>12560</v>
      </c>
      <c r="H27" s="497">
        <v>11620</v>
      </c>
      <c r="I27" s="497">
        <v>11560</v>
      </c>
      <c r="J27" s="491" t="s">
        <v>84</v>
      </c>
    </row>
    <row r="28" spans="1:11" ht="17.25">
      <c r="B28" s="601"/>
      <c r="C28" s="535">
        <v>8</v>
      </c>
      <c r="D28" s="182" t="s">
        <v>165</v>
      </c>
      <c r="E28" s="520" t="s">
        <v>870</v>
      </c>
      <c r="F28" s="519"/>
      <c r="G28" s="497">
        <v>12560</v>
      </c>
      <c r="H28" s="497">
        <v>11620</v>
      </c>
      <c r="I28" s="497">
        <v>11560</v>
      </c>
      <c r="J28" s="491" t="s">
        <v>84</v>
      </c>
    </row>
    <row r="29" spans="1:11" ht="17.25">
      <c r="B29" s="601"/>
      <c r="C29" s="534">
        <v>9</v>
      </c>
      <c r="D29" s="182" t="s">
        <v>178</v>
      </c>
      <c r="E29" s="520" t="s">
        <v>379</v>
      </c>
      <c r="F29" s="519"/>
      <c r="G29" s="497">
        <v>12560</v>
      </c>
      <c r="H29" s="497">
        <v>11620</v>
      </c>
      <c r="I29" s="497">
        <v>11560</v>
      </c>
      <c r="J29" s="491" t="s">
        <v>84</v>
      </c>
    </row>
    <row r="30" spans="1:11" ht="17.25">
      <c r="B30" s="601"/>
      <c r="C30" s="535">
        <v>10</v>
      </c>
      <c r="D30" s="182" t="s">
        <v>345</v>
      </c>
      <c r="E30" s="520" t="s">
        <v>375</v>
      </c>
      <c r="F30" s="519"/>
      <c r="G30" s="497">
        <v>12560</v>
      </c>
      <c r="H30" s="497">
        <v>11620</v>
      </c>
      <c r="I30" s="497">
        <v>11560</v>
      </c>
      <c r="J30" s="491" t="s">
        <v>84</v>
      </c>
    </row>
    <row r="31" spans="1:11" ht="17.25">
      <c r="B31" s="601"/>
      <c r="C31" s="534">
        <v>11</v>
      </c>
      <c r="D31" s="182" t="s">
        <v>207</v>
      </c>
      <c r="E31" s="520" t="s">
        <v>884</v>
      </c>
      <c r="F31" s="517"/>
      <c r="G31" s="496">
        <v>5380</v>
      </c>
      <c r="H31" s="496">
        <v>4980</v>
      </c>
      <c r="I31" s="496">
        <v>4960</v>
      </c>
      <c r="J31" s="494" t="s">
        <v>84</v>
      </c>
    </row>
    <row r="32" spans="1:11" ht="18" thickBot="1">
      <c r="B32" s="601"/>
      <c r="C32" s="535">
        <v>12</v>
      </c>
      <c r="D32" s="183" t="s">
        <v>219</v>
      </c>
      <c r="E32" s="529" t="s">
        <v>388</v>
      </c>
      <c r="F32" s="542"/>
      <c r="G32" s="512">
        <v>12560</v>
      </c>
      <c r="H32" s="512">
        <v>11620</v>
      </c>
      <c r="I32" s="512">
        <v>11560</v>
      </c>
      <c r="J32" s="543" t="s">
        <v>84</v>
      </c>
    </row>
    <row r="33" spans="2:15" ht="30" customHeight="1" thickBot="1">
      <c r="C33" s="603" t="s">
        <v>340</v>
      </c>
      <c r="D33" s="604"/>
      <c r="E33" s="538"/>
      <c r="F33" s="544">
        <f>SUM(F10:F32)</f>
        <v>23000</v>
      </c>
      <c r="G33" s="545">
        <f>SUM(G10:G32)</f>
        <v>540530</v>
      </c>
      <c r="H33" s="545">
        <f>SUM(H10:H32)</f>
        <v>507520</v>
      </c>
      <c r="I33" s="545">
        <f>SUM(I10:I32)</f>
        <v>505470</v>
      </c>
      <c r="J33" s="546" t="s">
        <v>895</v>
      </c>
      <c r="L33" s="547">
        <v>0.6</v>
      </c>
      <c r="M33" s="80" t="s">
        <v>879</v>
      </c>
      <c r="N33" s="80" t="s">
        <v>880</v>
      </c>
      <c r="O33" s="80" t="s">
        <v>881</v>
      </c>
    </row>
    <row r="34" spans="2:15" ht="22.5" customHeight="1">
      <c r="E34" s="140"/>
      <c r="F34" s="521" t="s">
        <v>86</v>
      </c>
      <c r="G34" s="548">
        <f>G10+G11+G12+G13+G14+G15+G16+G17+G18+G19+G21+G22+G23+G24+G25+G26+G27+G28+G29+G30+G31+G32</f>
        <v>440530</v>
      </c>
      <c r="H34" s="548">
        <f>H10+H11+H12+H13+H14+H15+H16+H17+H18+H19+H21+H22+H23+H24+H25+H26+H27+H28+H29+H30+H31+H32</f>
        <v>407520</v>
      </c>
      <c r="I34" s="549">
        <f>I10+I11+I12+I13+I14+I15+I16+I17+I18+I19+I21+I22+I23+I24+I25+I26+I27+I28+I29+I30+I31+I32</f>
        <v>405470</v>
      </c>
      <c r="L34" t="s">
        <v>877</v>
      </c>
      <c r="M34" s="161">
        <f>G33*0.6</f>
        <v>324318</v>
      </c>
      <c r="N34" s="161">
        <f>H33*0.6</f>
        <v>304512</v>
      </c>
      <c r="O34" s="161">
        <f>I33*0.6</f>
        <v>303282</v>
      </c>
    </row>
    <row r="35" spans="2:15" ht="22.5" customHeight="1">
      <c r="E35" s="141"/>
      <c r="F35" s="522" t="s">
        <v>338</v>
      </c>
      <c r="G35" s="524">
        <f>G20</f>
        <v>100000</v>
      </c>
      <c r="H35" s="524">
        <f>H20</f>
        <v>100000</v>
      </c>
      <c r="I35" s="550">
        <f>I20</f>
        <v>100000</v>
      </c>
      <c r="J35" s="513"/>
      <c r="L35" t="s">
        <v>878</v>
      </c>
      <c r="M35" s="161">
        <f>G33-M34</f>
        <v>216212</v>
      </c>
      <c r="N35" s="161">
        <f>H33-N34</f>
        <v>203008</v>
      </c>
      <c r="O35" s="161">
        <f>I33-O34</f>
        <v>202188</v>
      </c>
    </row>
    <row r="36" spans="2:15" ht="22.5" customHeight="1" thickBot="1">
      <c r="E36" s="525" t="s">
        <v>882</v>
      </c>
      <c r="F36" s="523" t="s">
        <v>380</v>
      </c>
      <c r="G36" s="551">
        <f>G34*0.3+G35</f>
        <v>232159</v>
      </c>
      <c r="H36" s="551">
        <f>H34*0.3+H35</f>
        <v>222256</v>
      </c>
      <c r="I36" s="551">
        <f>I34*0.3+I35</f>
        <v>221641</v>
      </c>
      <c r="J36" s="161"/>
    </row>
    <row r="37" spans="2:15" ht="20.25" customHeight="1">
      <c r="E37" s="4" t="s">
        <v>905</v>
      </c>
      <c r="F37" s="527" t="s">
        <v>906</v>
      </c>
      <c r="G37" s="526">
        <v>232200</v>
      </c>
      <c r="H37" s="526">
        <v>222300</v>
      </c>
      <c r="I37" s="526">
        <v>221600</v>
      </c>
    </row>
    <row r="38" spans="2:15">
      <c r="H38" s="562"/>
      <c r="I38" s="562"/>
    </row>
    <row r="39" spans="2:15" ht="17.25" thickBot="1"/>
    <row r="40" spans="2:15" ht="32.25" thickBot="1">
      <c r="C40" s="606" t="s">
        <v>82</v>
      </c>
      <c r="D40" s="607"/>
      <c r="E40" s="611" t="s">
        <v>377</v>
      </c>
      <c r="F40" s="612"/>
      <c r="G40" s="612"/>
      <c r="H40" s="612"/>
      <c r="I40" s="612"/>
      <c r="J40" s="622"/>
    </row>
    <row r="41" spans="2:15" ht="18" thickBot="1">
      <c r="C41" s="62" t="s">
        <v>0</v>
      </c>
      <c r="D41" s="62" t="s">
        <v>1</v>
      </c>
      <c r="E41" s="116" t="s">
        <v>2</v>
      </c>
      <c r="F41" s="75" t="s">
        <v>98</v>
      </c>
      <c r="G41" s="495" t="s">
        <v>224</v>
      </c>
      <c r="H41" s="352" t="s">
        <v>860</v>
      </c>
      <c r="I41" s="495" t="s">
        <v>863</v>
      </c>
      <c r="J41" s="75" t="s">
        <v>376</v>
      </c>
    </row>
    <row r="42" spans="2:15" ht="17.25" customHeight="1">
      <c r="B42" s="600"/>
      <c r="C42" s="70">
        <v>1</v>
      </c>
      <c r="D42" s="126" t="s">
        <v>8</v>
      </c>
      <c r="E42" s="30" t="s">
        <v>896</v>
      </c>
      <c r="F42" s="502">
        <v>8000</v>
      </c>
      <c r="G42" s="496">
        <v>44270</v>
      </c>
      <c r="H42" s="496">
        <v>40940</v>
      </c>
      <c r="I42" s="496">
        <v>40750</v>
      </c>
      <c r="J42" s="490" t="s">
        <v>84</v>
      </c>
    </row>
    <row r="43" spans="2:15" ht="17.25" customHeight="1">
      <c r="B43" s="600"/>
      <c r="C43" s="76">
        <v>2</v>
      </c>
      <c r="D43" s="120" t="s">
        <v>9</v>
      </c>
      <c r="E43" s="484" t="s">
        <v>341</v>
      </c>
      <c r="F43" s="499"/>
      <c r="G43" s="497">
        <v>24250</v>
      </c>
      <c r="H43" s="497">
        <v>22420</v>
      </c>
      <c r="I43" s="497">
        <v>22320</v>
      </c>
      <c r="J43" s="490" t="s">
        <v>84</v>
      </c>
    </row>
    <row r="44" spans="2:15" ht="17.25" customHeight="1">
      <c r="B44" s="600"/>
      <c r="C44" s="70">
        <v>3</v>
      </c>
      <c r="D44" s="500" t="s">
        <v>865</v>
      </c>
      <c r="E44" s="504" t="s">
        <v>874</v>
      </c>
      <c r="F44" s="499"/>
      <c r="G44" s="497">
        <v>20330</v>
      </c>
      <c r="H44" s="497">
        <v>18880</v>
      </c>
      <c r="I44" s="497">
        <v>18710</v>
      </c>
      <c r="J44" s="490" t="s">
        <v>84</v>
      </c>
    </row>
    <row r="45" spans="2:15" ht="17.25" customHeight="1">
      <c r="B45" s="600"/>
      <c r="C45" s="76">
        <v>4</v>
      </c>
      <c r="D45" s="121" t="s">
        <v>15</v>
      </c>
      <c r="E45" s="505" t="s">
        <v>89</v>
      </c>
      <c r="F45" s="499"/>
      <c r="G45" s="497">
        <v>18060</v>
      </c>
      <c r="H45" s="497">
        <v>16700</v>
      </c>
      <c r="I45" s="497">
        <v>16620</v>
      </c>
      <c r="J45" s="490" t="s">
        <v>84</v>
      </c>
    </row>
    <row r="46" spans="2:15" ht="17.25" customHeight="1">
      <c r="B46" s="600"/>
      <c r="C46" s="70">
        <v>5</v>
      </c>
      <c r="D46" s="120" t="s">
        <v>13</v>
      </c>
      <c r="E46" s="506" t="s">
        <v>88</v>
      </c>
      <c r="F46" s="499"/>
      <c r="G46" s="497">
        <v>38740</v>
      </c>
      <c r="H46" s="497">
        <v>35830</v>
      </c>
      <c r="I46" s="497">
        <v>35660</v>
      </c>
      <c r="J46" s="490" t="s">
        <v>84</v>
      </c>
    </row>
    <row r="47" spans="2:15" ht="17.25" customHeight="1">
      <c r="B47" s="600"/>
      <c r="C47" s="76">
        <v>6</v>
      </c>
      <c r="D47" s="120" t="s">
        <v>14</v>
      </c>
      <c r="E47" s="484" t="s">
        <v>857</v>
      </c>
      <c r="F47" s="499"/>
      <c r="G47" s="497">
        <v>38690</v>
      </c>
      <c r="H47" s="497">
        <v>35780</v>
      </c>
      <c r="I47" s="497">
        <v>35610</v>
      </c>
      <c r="J47" s="490" t="s">
        <v>84</v>
      </c>
    </row>
    <row r="48" spans="2:15" ht="17.25" customHeight="1">
      <c r="B48" s="600"/>
      <c r="C48" s="70">
        <v>7</v>
      </c>
      <c r="D48" s="501" t="s">
        <v>864</v>
      </c>
      <c r="E48" s="507" t="s">
        <v>873</v>
      </c>
      <c r="F48" s="499"/>
      <c r="G48" s="497">
        <v>23590</v>
      </c>
      <c r="H48" s="497">
        <v>21810</v>
      </c>
      <c r="I48" s="497">
        <v>21710</v>
      </c>
      <c r="J48" s="490" t="s">
        <v>84</v>
      </c>
    </row>
    <row r="49" spans="2:17" ht="17.25" customHeight="1">
      <c r="B49" s="600"/>
      <c r="C49" s="76">
        <v>8</v>
      </c>
      <c r="D49" s="120" t="s">
        <v>16</v>
      </c>
      <c r="E49" s="506" t="s">
        <v>858</v>
      </c>
      <c r="F49" s="499"/>
      <c r="G49" s="497">
        <v>25080</v>
      </c>
      <c r="H49" s="497">
        <v>23190</v>
      </c>
      <c r="I49" s="497">
        <v>23080</v>
      </c>
      <c r="J49" s="490" t="s">
        <v>84</v>
      </c>
    </row>
    <row r="50" spans="2:17" ht="17.25" customHeight="1">
      <c r="B50" s="600"/>
      <c r="C50" s="70">
        <v>9</v>
      </c>
      <c r="D50" s="120" t="s">
        <v>17</v>
      </c>
      <c r="E50" s="484" t="s">
        <v>96</v>
      </c>
      <c r="F50" s="499"/>
      <c r="G50" s="497">
        <v>19770</v>
      </c>
      <c r="H50" s="497">
        <v>18290</v>
      </c>
      <c r="I50" s="497">
        <v>18200</v>
      </c>
      <c r="J50" s="490" t="s">
        <v>84</v>
      </c>
    </row>
    <row r="51" spans="2:17" ht="17.25" customHeight="1">
      <c r="B51" s="600"/>
      <c r="C51" s="76">
        <v>10</v>
      </c>
      <c r="D51" s="120" t="s">
        <v>11</v>
      </c>
      <c r="E51" s="506" t="s">
        <v>230</v>
      </c>
      <c r="F51" s="503">
        <v>7000</v>
      </c>
      <c r="G51" s="498">
        <v>33430</v>
      </c>
      <c r="H51" s="498">
        <v>30920</v>
      </c>
      <c r="I51" s="498">
        <v>30770</v>
      </c>
      <c r="J51" s="490" t="s">
        <v>84</v>
      </c>
      <c r="K51" s="67"/>
      <c r="L51" s="67"/>
      <c r="M51" s="67"/>
      <c r="N51" s="67"/>
      <c r="O51" s="67"/>
      <c r="P51" s="67"/>
      <c r="Q51" s="67"/>
    </row>
    <row r="52" spans="2:17" ht="17.25" customHeight="1" thickBot="1">
      <c r="B52" s="600"/>
      <c r="C52" s="71">
        <v>11</v>
      </c>
      <c r="D52" s="536" t="s">
        <v>28</v>
      </c>
      <c r="E52" s="531" t="s">
        <v>897</v>
      </c>
      <c r="F52" s="532">
        <v>5000</v>
      </c>
      <c r="G52" s="533">
        <v>100000</v>
      </c>
      <c r="H52" s="533">
        <v>100000</v>
      </c>
      <c r="I52" s="533">
        <v>100000</v>
      </c>
      <c r="J52" s="492" t="s">
        <v>856</v>
      </c>
      <c r="K52" s="67" t="s">
        <v>934</v>
      </c>
    </row>
    <row r="53" spans="2:17" ht="17.25" customHeight="1">
      <c r="B53" s="601" t="s">
        <v>892</v>
      </c>
      <c r="C53" s="534">
        <v>1</v>
      </c>
      <c r="D53" s="537" t="s">
        <v>121</v>
      </c>
      <c r="E53" s="487" t="s">
        <v>378</v>
      </c>
      <c r="F53" s="539"/>
      <c r="G53" s="540">
        <v>17950</v>
      </c>
      <c r="H53" s="540">
        <v>16600</v>
      </c>
      <c r="I53" s="540">
        <v>16520</v>
      </c>
      <c r="J53" s="541" t="s">
        <v>84</v>
      </c>
    </row>
    <row r="54" spans="2:17" ht="17.25" customHeight="1">
      <c r="B54" s="601"/>
      <c r="C54" s="535">
        <v>2</v>
      </c>
      <c r="D54" s="182" t="s">
        <v>115</v>
      </c>
      <c r="E54" s="165" t="s">
        <v>898</v>
      </c>
      <c r="F54" s="553" t="s">
        <v>899</v>
      </c>
      <c r="G54" s="496">
        <v>17950</v>
      </c>
      <c r="H54" s="511">
        <v>16600</v>
      </c>
      <c r="I54" s="511">
        <v>16520</v>
      </c>
      <c r="J54" s="491" t="s">
        <v>84</v>
      </c>
    </row>
    <row r="55" spans="2:17" ht="17.25" customHeight="1">
      <c r="B55" s="601"/>
      <c r="C55" s="534">
        <v>3</v>
      </c>
      <c r="D55" s="182" t="s">
        <v>142</v>
      </c>
      <c r="E55" s="520" t="s">
        <v>399</v>
      </c>
      <c r="F55" s="499"/>
      <c r="G55" s="497">
        <v>12560</v>
      </c>
      <c r="H55" s="497">
        <v>11620</v>
      </c>
      <c r="I55" s="497">
        <v>11560</v>
      </c>
      <c r="J55" s="491" t="s">
        <v>84</v>
      </c>
    </row>
    <row r="56" spans="2:17" ht="17.25" customHeight="1">
      <c r="B56" s="601"/>
      <c r="C56" s="535">
        <v>4</v>
      </c>
      <c r="D56" s="182" t="s">
        <v>149</v>
      </c>
      <c r="E56" s="506" t="s">
        <v>902</v>
      </c>
      <c r="F56" s="553" t="s">
        <v>899</v>
      </c>
      <c r="G56" s="497">
        <v>12560</v>
      </c>
      <c r="H56" s="497">
        <v>11620</v>
      </c>
      <c r="I56" s="497">
        <v>11560</v>
      </c>
      <c r="J56" s="491" t="s">
        <v>84</v>
      </c>
    </row>
    <row r="57" spans="2:17" ht="17.25" customHeight="1">
      <c r="B57" s="601"/>
      <c r="C57" s="534">
        <v>5</v>
      </c>
      <c r="D57" s="182" t="s">
        <v>160</v>
      </c>
      <c r="E57" s="506" t="s">
        <v>903</v>
      </c>
      <c r="F57" s="553" t="s">
        <v>899</v>
      </c>
      <c r="G57" s="497">
        <v>12560</v>
      </c>
      <c r="H57" s="497">
        <v>11620</v>
      </c>
      <c r="I57" s="497">
        <v>11560</v>
      </c>
      <c r="J57" s="491" t="s">
        <v>84</v>
      </c>
    </row>
    <row r="58" spans="2:17" ht="17.25" customHeight="1">
      <c r="B58" s="601"/>
      <c r="C58" s="535">
        <v>6</v>
      </c>
      <c r="D58" s="182" t="s">
        <v>138</v>
      </c>
      <c r="E58" s="554" t="s">
        <v>901</v>
      </c>
      <c r="F58" s="499"/>
      <c r="G58" s="496">
        <v>17950</v>
      </c>
      <c r="H58" s="511">
        <v>16600</v>
      </c>
      <c r="I58" s="511">
        <v>16520</v>
      </c>
      <c r="J58" s="491" t="s">
        <v>84</v>
      </c>
    </row>
    <row r="59" spans="2:17" ht="17.25" customHeight="1">
      <c r="B59" s="601"/>
      <c r="C59" s="534">
        <v>7</v>
      </c>
      <c r="D59" s="182" t="s">
        <v>169</v>
      </c>
      <c r="E59" s="520" t="s">
        <v>400</v>
      </c>
      <c r="F59" s="518"/>
      <c r="G59" s="497">
        <v>12560</v>
      </c>
      <c r="H59" s="497">
        <v>11620</v>
      </c>
      <c r="I59" s="497">
        <v>11560</v>
      </c>
      <c r="J59" s="491" t="s">
        <v>84</v>
      </c>
    </row>
    <row r="60" spans="2:17" ht="17.25" customHeight="1">
      <c r="B60" s="601"/>
      <c r="C60" s="535">
        <v>8</v>
      </c>
      <c r="D60" s="182" t="s">
        <v>165</v>
      </c>
      <c r="E60" s="520" t="s">
        <v>870</v>
      </c>
      <c r="F60" s="519"/>
      <c r="G60" s="497">
        <v>12560</v>
      </c>
      <c r="H60" s="497">
        <v>11620</v>
      </c>
      <c r="I60" s="497">
        <v>11560</v>
      </c>
      <c r="J60" s="491" t="s">
        <v>84</v>
      </c>
      <c r="L60" s="474"/>
      <c r="M60" s="474"/>
      <c r="N60" s="474"/>
      <c r="O60" s="474"/>
      <c r="P60" s="474"/>
      <c r="Q60" s="474"/>
    </row>
    <row r="61" spans="2:17" ht="17.25" customHeight="1">
      <c r="B61" s="601"/>
      <c r="C61" s="534">
        <v>9</v>
      </c>
      <c r="D61" s="182" t="s">
        <v>178</v>
      </c>
      <c r="E61" s="520" t="s">
        <v>379</v>
      </c>
      <c r="F61" s="519"/>
      <c r="G61" s="497">
        <v>12560</v>
      </c>
      <c r="H61" s="497">
        <v>11620</v>
      </c>
      <c r="I61" s="497">
        <v>11560</v>
      </c>
      <c r="J61" s="491" t="s">
        <v>84</v>
      </c>
      <c r="K61" s="474"/>
      <c r="L61" s="474"/>
      <c r="M61" s="474"/>
      <c r="N61" s="474"/>
      <c r="O61" s="474"/>
      <c r="P61" s="474"/>
      <c r="Q61" s="474"/>
    </row>
    <row r="62" spans="2:17" ht="17.25" customHeight="1">
      <c r="B62" s="601"/>
      <c r="C62" s="535">
        <v>10</v>
      </c>
      <c r="D62" s="182" t="s">
        <v>345</v>
      </c>
      <c r="E62" s="520" t="s">
        <v>375</v>
      </c>
      <c r="F62" s="519"/>
      <c r="G62" s="497">
        <v>12560</v>
      </c>
      <c r="H62" s="497">
        <v>11620</v>
      </c>
      <c r="I62" s="497">
        <v>11560</v>
      </c>
      <c r="J62" s="491" t="s">
        <v>84</v>
      </c>
      <c r="K62" s="474"/>
      <c r="L62" s="474"/>
      <c r="M62" s="474"/>
      <c r="N62" s="474"/>
      <c r="O62" s="474"/>
      <c r="P62" s="474"/>
      <c r="Q62" s="474"/>
    </row>
    <row r="63" spans="2:17" ht="18.600000000000001" customHeight="1">
      <c r="B63" s="601"/>
      <c r="C63" s="534">
        <v>11</v>
      </c>
      <c r="D63" s="182" t="s">
        <v>195</v>
      </c>
      <c r="E63" s="520" t="s">
        <v>382</v>
      </c>
      <c r="F63" s="517"/>
      <c r="G63" s="497">
        <v>12560</v>
      </c>
      <c r="H63" s="497">
        <v>11620</v>
      </c>
      <c r="I63" s="497">
        <v>11560</v>
      </c>
      <c r="J63" s="494" t="s">
        <v>84</v>
      </c>
      <c r="K63" s="474"/>
    </row>
    <row r="64" spans="2:17" ht="22.5" customHeight="1" thickBot="1">
      <c r="B64" s="601"/>
      <c r="C64" s="535">
        <v>12</v>
      </c>
      <c r="D64" s="183" t="s">
        <v>219</v>
      </c>
      <c r="E64" s="529" t="s">
        <v>388</v>
      </c>
      <c r="F64" s="542"/>
      <c r="G64" s="512">
        <v>12560</v>
      </c>
      <c r="H64" s="512">
        <v>11620</v>
      </c>
      <c r="I64" s="512">
        <v>11560</v>
      </c>
      <c r="J64" s="543" t="s">
        <v>84</v>
      </c>
    </row>
    <row r="65" spans="2:15" ht="22.5" customHeight="1">
      <c r="B65" s="602" t="s">
        <v>904</v>
      </c>
      <c r="C65" s="70">
        <v>1</v>
      </c>
      <c r="D65" s="126" t="s">
        <v>11</v>
      </c>
      <c r="E65" s="506" t="s">
        <v>859</v>
      </c>
      <c r="F65" s="503">
        <v>7000</v>
      </c>
      <c r="G65" s="498">
        <v>33430</v>
      </c>
      <c r="H65" s="498">
        <v>30920</v>
      </c>
      <c r="I65" s="498">
        <v>30770</v>
      </c>
      <c r="J65" s="490" t="s">
        <v>84</v>
      </c>
    </row>
    <row r="66" spans="2:15" ht="21.6" customHeight="1" thickBot="1">
      <c r="B66" s="602"/>
      <c r="C66" s="561">
        <v>2</v>
      </c>
      <c r="D66" s="121" t="s">
        <v>15</v>
      </c>
      <c r="E66" s="505" t="s">
        <v>89</v>
      </c>
      <c r="F66" s="516"/>
      <c r="G66" s="511">
        <v>18060</v>
      </c>
      <c r="H66" s="511">
        <v>16700</v>
      </c>
      <c r="I66" s="511">
        <v>16620</v>
      </c>
      <c r="J66" s="493" t="s">
        <v>84</v>
      </c>
    </row>
    <row r="67" spans="2:15" ht="39.6" customHeight="1" thickBot="1">
      <c r="C67" s="603" t="s">
        <v>340</v>
      </c>
      <c r="D67" s="604"/>
      <c r="E67" s="538"/>
      <c r="F67" s="556">
        <f>SUM(F42:F64)</f>
        <v>20000</v>
      </c>
      <c r="G67" s="557">
        <f>SUM(G42:G66)</f>
        <v>604590</v>
      </c>
      <c r="H67" s="557">
        <f>SUM(H42:H66)</f>
        <v>566760</v>
      </c>
      <c r="I67" s="557">
        <f>SUM(I42:I66)</f>
        <v>564420</v>
      </c>
      <c r="J67" s="558" t="s">
        <v>908</v>
      </c>
      <c r="L67" s="547">
        <v>0.6</v>
      </c>
      <c r="M67" s="80" t="s">
        <v>879</v>
      </c>
      <c r="N67" s="80" t="s">
        <v>880</v>
      </c>
      <c r="O67" s="80" t="s">
        <v>881</v>
      </c>
    </row>
    <row r="68" spans="2:15" ht="22.5" customHeight="1">
      <c r="E68" s="140"/>
      <c r="F68" s="521" t="s">
        <v>86</v>
      </c>
      <c r="G68" s="548">
        <f>G67-G11</f>
        <v>580340</v>
      </c>
      <c r="H68" s="548">
        <f>H67-H11</f>
        <v>544340</v>
      </c>
      <c r="I68" s="548">
        <f>I67-I11</f>
        <v>542100</v>
      </c>
      <c r="L68" t="s">
        <v>877</v>
      </c>
      <c r="M68" s="161">
        <f>G67*0.6</f>
        <v>362754</v>
      </c>
      <c r="N68" s="161">
        <f>H67*0.6</f>
        <v>340056</v>
      </c>
      <c r="O68" s="161">
        <f>I67*0.6</f>
        <v>338652</v>
      </c>
    </row>
    <row r="69" spans="2:15" ht="31.5">
      <c r="E69" s="141"/>
      <c r="F69" s="522" t="s">
        <v>338</v>
      </c>
      <c r="G69" s="524">
        <f>G52</f>
        <v>100000</v>
      </c>
      <c r="H69" s="524">
        <f>H52</f>
        <v>100000</v>
      </c>
      <c r="I69" s="524">
        <f>I52</f>
        <v>100000</v>
      </c>
      <c r="J69" s="513"/>
      <c r="L69" t="s">
        <v>878</v>
      </c>
      <c r="M69" s="161">
        <f>G67-M68</f>
        <v>241836</v>
      </c>
      <c r="N69" s="161">
        <f>H67-N68</f>
        <v>226704</v>
      </c>
      <c r="O69" s="161">
        <f>I67-O68</f>
        <v>225768</v>
      </c>
    </row>
    <row r="70" spans="2:15" ht="32.25" thickBot="1">
      <c r="E70" s="525" t="s">
        <v>882</v>
      </c>
      <c r="F70" s="523" t="s">
        <v>380</v>
      </c>
      <c r="G70" s="551">
        <f>G68*0.3+G69</f>
        <v>274102</v>
      </c>
      <c r="H70" s="551">
        <f>H68*0.3+H69</f>
        <v>263302</v>
      </c>
      <c r="I70" s="551">
        <f>I68*0.3+I69</f>
        <v>262630</v>
      </c>
      <c r="J70" s="161"/>
    </row>
    <row r="71" spans="2:15" ht="26.25">
      <c r="E71" s="4" t="s">
        <v>905</v>
      </c>
      <c r="F71" s="527" t="s">
        <v>906</v>
      </c>
      <c r="G71" s="526">
        <v>274100</v>
      </c>
      <c r="H71" s="526">
        <v>263300</v>
      </c>
      <c r="I71" s="526">
        <v>262600</v>
      </c>
    </row>
    <row r="72" spans="2:15">
      <c r="F72"/>
    </row>
    <row r="73" spans="2:15" ht="27" thickBot="1">
      <c r="F73" s="552"/>
      <c r="G73" s="526"/>
      <c r="H73" s="526"/>
      <c r="I73" s="526"/>
    </row>
    <row r="74" spans="2:15" ht="32.25" thickBot="1">
      <c r="C74" s="606" t="s">
        <v>83</v>
      </c>
      <c r="D74" s="607"/>
      <c r="E74" s="611" t="s">
        <v>383</v>
      </c>
      <c r="F74" s="612"/>
      <c r="G74" s="612"/>
      <c r="H74" s="612"/>
      <c r="I74" s="612"/>
      <c r="J74" s="612"/>
    </row>
    <row r="75" spans="2:15" ht="18" thickBot="1">
      <c r="C75" s="62" t="s">
        <v>0</v>
      </c>
      <c r="D75" s="62" t="s">
        <v>1</v>
      </c>
      <c r="E75" s="116" t="s">
        <v>2</v>
      </c>
      <c r="F75" s="75" t="s">
        <v>85</v>
      </c>
      <c r="G75" s="495" t="s">
        <v>224</v>
      </c>
      <c r="H75" s="352" t="s">
        <v>860</v>
      </c>
      <c r="I75" s="495" t="s">
        <v>863</v>
      </c>
      <c r="J75" s="75" t="s">
        <v>376</v>
      </c>
    </row>
    <row r="76" spans="2:15" ht="17.25" customHeight="1">
      <c r="B76" s="600"/>
      <c r="C76" s="70">
        <v>1</v>
      </c>
      <c r="D76" s="126" t="s">
        <v>8</v>
      </c>
      <c r="E76" s="30" t="s">
        <v>909</v>
      </c>
      <c r="F76" s="502">
        <v>8000</v>
      </c>
      <c r="G76" s="496">
        <v>44270</v>
      </c>
      <c r="H76" s="496">
        <v>40940</v>
      </c>
      <c r="I76" s="496">
        <v>40750</v>
      </c>
      <c r="J76" s="490" t="s">
        <v>84</v>
      </c>
    </row>
    <row r="77" spans="2:15" ht="17.25" customHeight="1">
      <c r="B77" s="600"/>
      <c r="C77" s="76">
        <v>2</v>
      </c>
      <c r="D77" s="120" t="s">
        <v>9</v>
      </c>
      <c r="E77" s="484" t="s">
        <v>341</v>
      </c>
      <c r="F77" s="499"/>
      <c r="G77" s="497">
        <v>24250</v>
      </c>
      <c r="H77" s="497">
        <v>22420</v>
      </c>
      <c r="I77" s="497">
        <v>22320</v>
      </c>
      <c r="J77" s="490" t="s">
        <v>84</v>
      </c>
    </row>
    <row r="78" spans="2:15" ht="17.25" customHeight="1">
      <c r="B78" s="600"/>
      <c r="C78" s="70">
        <v>3</v>
      </c>
      <c r="D78" s="500" t="s">
        <v>865</v>
      </c>
      <c r="E78" s="504" t="s">
        <v>874</v>
      </c>
      <c r="F78" s="499"/>
      <c r="G78" s="497">
        <v>20330</v>
      </c>
      <c r="H78" s="497">
        <v>18880</v>
      </c>
      <c r="I78" s="497">
        <v>18710</v>
      </c>
      <c r="J78" s="490" t="s">
        <v>84</v>
      </c>
    </row>
    <row r="79" spans="2:15" ht="17.25" customHeight="1">
      <c r="B79" s="600"/>
      <c r="C79" s="70">
        <v>4</v>
      </c>
      <c r="D79" s="564" t="s">
        <v>914</v>
      </c>
      <c r="E79" s="565" t="s">
        <v>915</v>
      </c>
      <c r="F79" s="563">
        <v>5000</v>
      </c>
      <c r="G79" s="559">
        <v>50000</v>
      </c>
      <c r="H79" s="559">
        <v>50000</v>
      </c>
      <c r="I79" s="559">
        <v>50000</v>
      </c>
      <c r="J79" s="560" t="s">
        <v>856</v>
      </c>
    </row>
    <row r="80" spans="2:15" ht="17.25" customHeight="1">
      <c r="B80" s="600"/>
      <c r="C80" s="76">
        <v>5</v>
      </c>
      <c r="D80" s="121" t="s">
        <v>15</v>
      </c>
      <c r="E80" s="505" t="s">
        <v>89</v>
      </c>
      <c r="F80" s="499"/>
      <c r="G80" s="497">
        <v>18060</v>
      </c>
      <c r="H80" s="497">
        <v>16700</v>
      </c>
      <c r="I80" s="497">
        <v>16620</v>
      </c>
      <c r="J80" s="490" t="s">
        <v>84</v>
      </c>
    </row>
    <row r="81" spans="2:15" ht="17.25" customHeight="1">
      <c r="B81" s="600"/>
      <c r="C81" s="70">
        <v>6</v>
      </c>
      <c r="D81" s="120" t="s">
        <v>13</v>
      </c>
      <c r="E81" s="506" t="s">
        <v>88</v>
      </c>
      <c r="F81" s="499"/>
      <c r="G81" s="497">
        <v>38740</v>
      </c>
      <c r="H81" s="497">
        <v>35830</v>
      </c>
      <c r="I81" s="497">
        <v>35660</v>
      </c>
      <c r="J81" s="490" t="s">
        <v>84</v>
      </c>
    </row>
    <row r="82" spans="2:15" ht="17.25" customHeight="1">
      <c r="B82" s="600"/>
      <c r="C82" s="70">
        <v>7</v>
      </c>
      <c r="D82" s="120" t="s">
        <v>14</v>
      </c>
      <c r="E82" s="484" t="s">
        <v>916</v>
      </c>
      <c r="F82" s="499"/>
      <c r="G82" s="497">
        <v>38690</v>
      </c>
      <c r="H82" s="497">
        <v>35780</v>
      </c>
      <c r="I82" s="497">
        <v>35610</v>
      </c>
      <c r="J82" s="490" t="s">
        <v>84</v>
      </c>
    </row>
    <row r="83" spans="2:15" ht="17.25" customHeight="1">
      <c r="B83" s="600"/>
      <c r="C83" s="76">
        <v>8</v>
      </c>
      <c r="D83" s="120" t="s">
        <v>16</v>
      </c>
      <c r="E83" s="506" t="s">
        <v>858</v>
      </c>
      <c r="F83" s="499"/>
      <c r="G83" s="497">
        <v>25080</v>
      </c>
      <c r="H83" s="497">
        <v>23190</v>
      </c>
      <c r="I83" s="497">
        <v>23080</v>
      </c>
      <c r="J83" s="490" t="s">
        <v>84</v>
      </c>
    </row>
    <row r="84" spans="2:15" ht="17.25" customHeight="1">
      <c r="B84" s="600"/>
      <c r="C84" s="70">
        <v>9</v>
      </c>
      <c r="D84" s="120" t="s">
        <v>17</v>
      </c>
      <c r="E84" s="484" t="s">
        <v>96</v>
      </c>
      <c r="F84" s="499"/>
      <c r="G84" s="497">
        <v>19770</v>
      </c>
      <c r="H84" s="497">
        <v>18290</v>
      </c>
      <c r="I84" s="497">
        <v>18200</v>
      </c>
      <c r="J84" s="490" t="s">
        <v>84</v>
      </c>
    </row>
    <row r="85" spans="2:15" ht="17.25" customHeight="1" thickBot="1">
      <c r="B85" s="600"/>
      <c r="C85" s="71">
        <v>10</v>
      </c>
      <c r="D85" s="530" t="s">
        <v>28</v>
      </c>
      <c r="E85" s="531" t="s">
        <v>910</v>
      </c>
      <c r="F85" s="489">
        <v>5000</v>
      </c>
      <c r="G85" s="533">
        <v>100000</v>
      </c>
      <c r="H85" s="533">
        <v>100000</v>
      </c>
      <c r="I85" s="533">
        <v>100000</v>
      </c>
      <c r="J85" s="492" t="s">
        <v>856</v>
      </c>
      <c r="K85" s="67" t="s">
        <v>934</v>
      </c>
    </row>
    <row r="86" spans="2:15" ht="17.25" customHeight="1">
      <c r="B86" s="601" t="s">
        <v>891</v>
      </c>
      <c r="C86" s="534">
        <v>1</v>
      </c>
      <c r="D86" s="528" t="s">
        <v>111</v>
      </c>
      <c r="E86" s="572" t="s">
        <v>911</v>
      </c>
      <c r="F86" s="569" t="s">
        <v>899</v>
      </c>
      <c r="G86" s="570">
        <v>17950</v>
      </c>
      <c r="H86" s="511">
        <v>16600</v>
      </c>
      <c r="I86" s="511">
        <v>16520</v>
      </c>
      <c r="J86" s="571" t="s">
        <v>84</v>
      </c>
    </row>
    <row r="87" spans="2:15" ht="17.25" customHeight="1">
      <c r="B87" s="601"/>
      <c r="C87" s="534">
        <v>2</v>
      </c>
      <c r="D87" s="514" t="s">
        <v>148</v>
      </c>
      <c r="E87" s="520" t="s">
        <v>913</v>
      </c>
      <c r="F87" s="553" t="s">
        <v>899</v>
      </c>
      <c r="G87" s="497">
        <v>12560</v>
      </c>
      <c r="H87" s="497">
        <v>11620</v>
      </c>
      <c r="I87" s="497">
        <v>11560</v>
      </c>
      <c r="J87" s="491" t="s">
        <v>84</v>
      </c>
    </row>
    <row r="88" spans="2:15" ht="17.25" customHeight="1">
      <c r="B88" s="601"/>
      <c r="C88" s="535">
        <v>3</v>
      </c>
      <c r="D88" s="514" t="s">
        <v>162</v>
      </c>
      <c r="E88" s="520" t="s">
        <v>912</v>
      </c>
      <c r="F88" s="553" t="s">
        <v>899</v>
      </c>
      <c r="G88" s="497">
        <v>12560</v>
      </c>
      <c r="H88" s="497">
        <v>11620</v>
      </c>
      <c r="I88" s="497">
        <v>11560</v>
      </c>
      <c r="J88" s="491" t="s">
        <v>84</v>
      </c>
    </row>
    <row r="89" spans="2:15" ht="17.25" customHeight="1">
      <c r="B89" s="601"/>
      <c r="C89" s="535">
        <v>4</v>
      </c>
      <c r="D89" s="514" t="s">
        <v>195</v>
      </c>
      <c r="E89" s="520" t="s">
        <v>382</v>
      </c>
      <c r="F89" s="553"/>
      <c r="G89" s="497">
        <v>12560</v>
      </c>
      <c r="H89" s="497">
        <v>11620</v>
      </c>
      <c r="I89" s="497">
        <v>11560</v>
      </c>
      <c r="J89" s="491" t="s">
        <v>84</v>
      </c>
    </row>
    <row r="90" spans="2:15" ht="17.25" customHeight="1" thickBot="1">
      <c r="B90" s="601"/>
      <c r="C90" s="534">
        <v>5</v>
      </c>
      <c r="D90" s="515" t="s">
        <v>215</v>
      </c>
      <c r="E90" s="166" t="s">
        <v>831</v>
      </c>
      <c r="F90" s="532" t="s">
        <v>899</v>
      </c>
      <c r="G90" s="568">
        <v>17950</v>
      </c>
      <c r="H90" s="555">
        <v>16600</v>
      </c>
      <c r="I90" s="555">
        <v>16520</v>
      </c>
      <c r="J90" s="543" t="s">
        <v>84</v>
      </c>
    </row>
    <row r="91" spans="2:15" ht="22.5" customHeight="1">
      <c r="B91" s="602" t="s">
        <v>904</v>
      </c>
      <c r="C91" s="70">
        <v>1</v>
      </c>
      <c r="D91" s="121" t="s">
        <v>11</v>
      </c>
      <c r="E91" s="505" t="s">
        <v>859</v>
      </c>
      <c r="F91" s="566">
        <v>7000</v>
      </c>
      <c r="G91" s="567">
        <v>33430</v>
      </c>
      <c r="H91" s="567">
        <v>30920</v>
      </c>
      <c r="I91" s="567">
        <v>30770</v>
      </c>
      <c r="J91" s="493" t="s">
        <v>84</v>
      </c>
    </row>
    <row r="92" spans="2:15" ht="21.6" customHeight="1" thickBot="1">
      <c r="B92" s="602"/>
      <c r="C92" s="561">
        <v>2</v>
      </c>
      <c r="D92" s="121" t="s">
        <v>15</v>
      </c>
      <c r="E92" s="505" t="s">
        <v>89</v>
      </c>
      <c r="F92" s="516"/>
      <c r="G92" s="511">
        <v>18060</v>
      </c>
      <c r="H92" s="511">
        <v>16700</v>
      </c>
      <c r="I92" s="511">
        <v>16620</v>
      </c>
      <c r="J92" s="493" t="s">
        <v>84</v>
      </c>
    </row>
    <row r="93" spans="2:15" ht="39.6" customHeight="1" thickBot="1">
      <c r="C93" s="603" t="s">
        <v>340</v>
      </c>
      <c r="D93" s="604"/>
      <c r="E93" s="538"/>
      <c r="F93" s="556">
        <f>SUM(F76:F90)</f>
        <v>18000</v>
      </c>
      <c r="G93" s="557">
        <f>SUM(G76:G92)</f>
        <v>504260</v>
      </c>
      <c r="H93" s="557">
        <f>SUM(H76:H92)</f>
        <v>477710</v>
      </c>
      <c r="I93" s="557">
        <f>SUM(I76:I92)</f>
        <v>476060</v>
      </c>
      <c r="J93" s="558" t="s">
        <v>917</v>
      </c>
      <c r="L93" s="547">
        <v>0.6</v>
      </c>
      <c r="M93" s="80" t="s">
        <v>879</v>
      </c>
      <c r="N93" s="80" t="s">
        <v>880</v>
      </c>
      <c r="O93" s="80" t="s">
        <v>881</v>
      </c>
    </row>
    <row r="94" spans="2:15" ht="22.5" customHeight="1">
      <c r="E94" s="140"/>
      <c r="F94" s="521" t="s">
        <v>86</v>
      </c>
      <c r="G94" s="548">
        <f>G93-G44</f>
        <v>483930</v>
      </c>
      <c r="H94" s="548">
        <f>H93-H44</f>
        <v>458830</v>
      </c>
      <c r="I94" s="548">
        <f>I93-I44</f>
        <v>457350</v>
      </c>
      <c r="L94" t="s">
        <v>877</v>
      </c>
      <c r="M94" s="161">
        <f>G93*0.6</f>
        <v>302556</v>
      </c>
      <c r="N94" s="161">
        <f>H93*0.6</f>
        <v>286626</v>
      </c>
      <c r="O94" s="161">
        <f>I93*0.6</f>
        <v>285636</v>
      </c>
    </row>
    <row r="95" spans="2:15" ht="31.5">
      <c r="E95" s="141"/>
      <c r="F95" s="522" t="s">
        <v>338</v>
      </c>
      <c r="G95" s="524">
        <f>G79+G85</f>
        <v>150000</v>
      </c>
      <c r="H95" s="524">
        <f>H79+H85</f>
        <v>150000</v>
      </c>
      <c r="I95" s="524">
        <f>I79+I85</f>
        <v>150000</v>
      </c>
      <c r="J95" s="513"/>
      <c r="L95" t="s">
        <v>878</v>
      </c>
      <c r="M95" s="161">
        <f>G93-M94</f>
        <v>201704</v>
      </c>
      <c r="N95" s="161">
        <f>H93-N94</f>
        <v>191084</v>
      </c>
      <c r="O95" s="161">
        <f>I93-O94</f>
        <v>190424</v>
      </c>
    </row>
    <row r="96" spans="2:15" ht="32.25" thickBot="1">
      <c r="E96" s="525" t="s">
        <v>882</v>
      </c>
      <c r="F96" s="523" t="s">
        <v>380</v>
      </c>
      <c r="G96" s="551">
        <f>G94*0.3+G95</f>
        <v>295179</v>
      </c>
      <c r="H96" s="551">
        <f>H94*0.3+H95</f>
        <v>287649</v>
      </c>
      <c r="I96" s="551">
        <f>I94*0.3+I95</f>
        <v>287205</v>
      </c>
      <c r="J96" s="161"/>
    </row>
    <row r="97" spans="3:15" ht="26.25">
      <c r="E97" s="4" t="s">
        <v>905</v>
      </c>
      <c r="F97" s="527" t="s">
        <v>906</v>
      </c>
      <c r="G97" s="526">
        <v>295200</v>
      </c>
      <c r="H97" s="526">
        <v>287700</v>
      </c>
      <c r="I97" s="526">
        <v>287200</v>
      </c>
    </row>
    <row r="99" spans="3:15" ht="18" customHeight="1" thickBot="1"/>
    <row r="100" spans="3:15" ht="24.75" customHeight="1" thickBot="1">
      <c r="C100" s="606" t="s">
        <v>228</v>
      </c>
      <c r="D100" s="607"/>
      <c r="E100" s="118" t="s">
        <v>923</v>
      </c>
      <c r="F100" s="125"/>
      <c r="G100" s="119"/>
      <c r="H100" s="488"/>
      <c r="I100" s="488"/>
    </row>
    <row r="101" spans="3:15" ht="30" customHeight="1" thickBot="1">
      <c r="C101" s="62" t="s">
        <v>0</v>
      </c>
      <c r="D101" s="585" t="s">
        <v>1</v>
      </c>
      <c r="E101" s="116" t="s">
        <v>2</v>
      </c>
      <c r="F101" s="75" t="s">
        <v>85</v>
      </c>
      <c r="G101" s="350" t="s">
        <v>224</v>
      </c>
      <c r="H101" s="352" t="s">
        <v>860</v>
      </c>
      <c r="I101" s="350" t="s">
        <v>863</v>
      </c>
      <c r="J101" s="581" t="s">
        <v>376</v>
      </c>
    </row>
    <row r="102" spans="3:15" ht="18" customHeight="1">
      <c r="C102" s="78">
        <v>1</v>
      </c>
      <c r="D102" s="126" t="s">
        <v>8</v>
      </c>
      <c r="E102" s="72" t="s">
        <v>918</v>
      </c>
      <c r="F102" s="502">
        <v>8000</v>
      </c>
      <c r="G102" s="496">
        <v>44270</v>
      </c>
      <c r="H102" s="496">
        <v>40940</v>
      </c>
      <c r="I102" s="496">
        <v>40750</v>
      </c>
      <c r="J102" s="582" t="s">
        <v>84</v>
      </c>
    </row>
    <row r="103" spans="3:15" ht="18" customHeight="1">
      <c r="C103" s="77">
        <v>2</v>
      </c>
      <c r="D103" s="122" t="s">
        <v>439</v>
      </c>
      <c r="E103" s="296" t="s">
        <v>229</v>
      </c>
      <c r="F103" s="499">
        <v>4500</v>
      </c>
      <c r="G103" s="583">
        <v>31580</v>
      </c>
      <c r="H103" s="583">
        <v>30230</v>
      </c>
      <c r="I103" s="583">
        <v>25270</v>
      </c>
      <c r="J103" s="582" t="s">
        <v>84</v>
      </c>
    </row>
    <row r="104" spans="3:15" ht="17.25">
      <c r="C104" s="78">
        <v>3</v>
      </c>
      <c r="D104" s="120" t="s">
        <v>9</v>
      </c>
      <c r="E104" s="73" t="s">
        <v>256</v>
      </c>
      <c r="F104" s="503"/>
      <c r="G104" s="497">
        <v>24250</v>
      </c>
      <c r="H104" s="497">
        <v>22420</v>
      </c>
      <c r="I104" s="497">
        <v>22320</v>
      </c>
      <c r="J104" s="582" t="s">
        <v>84</v>
      </c>
    </row>
    <row r="105" spans="3:15" ht="17.25">
      <c r="C105" s="77">
        <v>4</v>
      </c>
      <c r="D105" s="500" t="s">
        <v>865</v>
      </c>
      <c r="E105" s="573" t="s">
        <v>667</v>
      </c>
      <c r="F105" s="499"/>
      <c r="G105" s="497">
        <v>20330</v>
      </c>
      <c r="H105" s="497">
        <v>18880</v>
      </c>
      <c r="I105" s="497">
        <v>18710</v>
      </c>
      <c r="J105" s="582" t="s">
        <v>84</v>
      </c>
    </row>
    <row r="106" spans="3:15" ht="17.25">
      <c r="C106" s="78">
        <v>5</v>
      </c>
      <c r="D106" s="120" t="s">
        <v>16</v>
      </c>
      <c r="E106" s="73" t="s">
        <v>919</v>
      </c>
      <c r="F106" s="499"/>
      <c r="G106" s="497">
        <v>25080</v>
      </c>
      <c r="H106" s="497">
        <v>23190</v>
      </c>
      <c r="I106" s="497">
        <v>23080</v>
      </c>
      <c r="J106" s="582" t="s">
        <v>84</v>
      </c>
    </row>
    <row r="107" spans="3:15" ht="17.25">
      <c r="C107" s="77">
        <v>6</v>
      </c>
      <c r="D107" s="120" t="s">
        <v>10</v>
      </c>
      <c r="E107" s="74" t="s">
        <v>920</v>
      </c>
      <c r="F107" s="502">
        <v>5000</v>
      </c>
      <c r="G107" s="584">
        <v>17390</v>
      </c>
      <c r="H107" s="584">
        <v>16080</v>
      </c>
      <c r="I107" s="584">
        <v>16000</v>
      </c>
      <c r="J107" s="582" t="s">
        <v>84</v>
      </c>
    </row>
    <row r="108" spans="3:15" ht="18" thickBot="1">
      <c r="C108" s="78">
        <v>7</v>
      </c>
      <c r="D108" s="123" t="s">
        <v>189</v>
      </c>
      <c r="E108" s="66" t="s">
        <v>257</v>
      </c>
      <c r="F108" s="580">
        <v>3900</v>
      </c>
      <c r="G108" s="584">
        <v>17950</v>
      </c>
      <c r="H108" s="584">
        <v>16600</v>
      </c>
      <c r="I108" s="584">
        <v>16520</v>
      </c>
      <c r="J108" s="582" t="s">
        <v>84</v>
      </c>
    </row>
    <row r="109" spans="3:15" ht="32.25" thickBot="1">
      <c r="C109" s="608" t="s">
        <v>381</v>
      </c>
      <c r="D109" s="609"/>
      <c r="E109" s="117"/>
      <c r="F109" s="556">
        <f>SUM(F92:F106)</f>
        <v>30500</v>
      </c>
      <c r="G109" s="576">
        <f>SUM(G102:G108)</f>
        <v>180850</v>
      </c>
      <c r="H109" s="576">
        <f>SUM(H102:H108)</f>
        <v>168340</v>
      </c>
      <c r="I109" s="576">
        <f>SUM(I102:I108)</f>
        <v>162650</v>
      </c>
      <c r="J109" s="558" t="s">
        <v>924</v>
      </c>
      <c r="L109" s="547">
        <v>0.6</v>
      </c>
      <c r="M109" s="80" t="s">
        <v>879</v>
      </c>
      <c r="N109" s="80" t="s">
        <v>880</v>
      </c>
      <c r="O109" s="80" t="s">
        <v>881</v>
      </c>
    </row>
    <row r="110" spans="3:15" ht="26.25">
      <c r="E110" s="140"/>
      <c r="F110" s="521" t="s">
        <v>86</v>
      </c>
      <c r="G110" s="577">
        <f>G109-G60</f>
        <v>168290</v>
      </c>
      <c r="H110" s="577">
        <f>H109-H60</f>
        <v>156720</v>
      </c>
      <c r="I110" s="577">
        <f>I109-I60</f>
        <v>151090</v>
      </c>
      <c r="L110" t="s">
        <v>877</v>
      </c>
      <c r="M110" s="161">
        <f>G109*0.6</f>
        <v>108510</v>
      </c>
      <c r="N110" s="161">
        <f>H109*0.6</f>
        <v>101004</v>
      </c>
      <c r="O110" s="161">
        <f>I109*0.6</f>
        <v>97590</v>
      </c>
    </row>
    <row r="111" spans="3:15" ht="26.25">
      <c r="E111" s="141"/>
      <c r="F111" s="522" t="s">
        <v>338</v>
      </c>
      <c r="G111" s="578"/>
      <c r="H111" s="578"/>
      <c r="I111" s="578"/>
      <c r="J111" s="513"/>
      <c r="L111" t="s">
        <v>878</v>
      </c>
      <c r="M111" s="161">
        <f>G109-M110</f>
        <v>72340</v>
      </c>
      <c r="N111" s="161">
        <f>H109-N110</f>
        <v>67336</v>
      </c>
      <c r="O111" s="161">
        <f>I109-O110</f>
        <v>65060</v>
      </c>
    </row>
    <row r="112" spans="3:15" ht="27" thickBot="1">
      <c r="E112" s="525" t="s">
        <v>882</v>
      </c>
      <c r="F112" s="523" t="s">
        <v>380</v>
      </c>
      <c r="G112" s="579">
        <f>G109*0.3</f>
        <v>54255</v>
      </c>
      <c r="H112" s="579">
        <f>H109*0.3</f>
        <v>50502</v>
      </c>
      <c r="I112" s="579">
        <f>I109*0.3</f>
        <v>48795</v>
      </c>
      <c r="J112" s="161"/>
    </row>
    <row r="113" spans="5:9" ht="26.25">
      <c r="E113" s="4" t="s">
        <v>905</v>
      </c>
      <c r="F113" s="527" t="s">
        <v>906</v>
      </c>
      <c r="G113" s="526">
        <v>54300</v>
      </c>
      <c r="H113" s="526">
        <v>50500</v>
      </c>
      <c r="I113" s="526">
        <v>48800</v>
      </c>
    </row>
  </sheetData>
  <mergeCells count="21">
    <mergeCell ref="C100:D100"/>
    <mergeCell ref="C109:D109"/>
    <mergeCell ref="L4:O8"/>
    <mergeCell ref="E74:J74"/>
    <mergeCell ref="C67:D67"/>
    <mergeCell ref="F24:F26"/>
    <mergeCell ref="C4:J5"/>
    <mergeCell ref="C8:D8"/>
    <mergeCell ref="C40:D40"/>
    <mergeCell ref="C33:D33"/>
    <mergeCell ref="E40:J40"/>
    <mergeCell ref="B76:B85"/>
    <mergeCell ref="B86:B90"/>
    <mergeCell ref="B91:B92"/>
    <mergeCell ref="C93:D93"/>
    <mergeCell ref="B10:B20"/>
    <mergeCell ref="B42:B52"/>
    <mergeCell ref="B53:B64"/>
    <mergeCell ref="B21:B32"/>
    <mergeCell ref="C74:D74"/>
    <mergeCell ref="B65:B6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7"/>
  <sheetViews>
    <sheetView zoomScale="110" zoomScaleNormal="110" workbookViewId="0">
      <selection activeCell="C25" sqref="C25"/>
    </sheetView>
  </sheetViews>
  <sheetFormatPr defaultRowHeight="16.5"/>
  <cols>
    <col min="2" max="2" width="9.25" customWidth="1"/>
    <col min="3" max="3" width="64.75" customWidth="1"/>
    <col min="4" max="4" width="13.125" customWidth="1"/>
    <col min="5" max="5" width="6.5" customWidth="1"/>
    <col min="6" max="6" width="12.5" customWidth="1"/>
    <col min="7" max="7" width="6.625" customWidth="1"/>
    <col min="8" max="8" width="11.75" customWidth="1"/>
    <col min="9" max="9" width="11.125" style="10" customWidth="1"/>
    <col min="10" max="10" width="6.75" customWidth="1"/>
    <col min="11" max="11" width="11.625" customWidth="1"/>
    <col min="12" max="12" width="13.75" customWidth="1"/>
    <col min="13" max="13" width="5.25" customWidth="1"/>
    <col min="14" max="14" width="10.5" customWidth="1"/>
    <col min="15" max="15" width="14.25" customWidth="1"/>
    <col min="16" max="16" width="15.25" customWidth="1"/>
  </cols>
  <sheetData>
    <row r="3" spans="2:15" ht="17.25" thickBot="1"/>
    <row r="4" spans="2:15" ht="17.45" customHeight="1">
      <c r="B4" s="660" t="s">
        <v>652</v>
      </c>
      <c r="C4" s="661"/>
      <c r="D4" s="662"/>
    </row>
    <row r="5" spans="2:15" ht="18" customHeight="1" thickBot="1">
      <c r="B5" s="663"/>
      <c r="C5" s="664"/>
      <c r="D5" s="665"/>
    </row>
    <row r="6" spans="2:15" ht="17.25" thickBot="1"/>
    <row r="7" spans="2:15" ht="24.75" customHeight="1" thickBot="1">
      <c r="B7" s="666" t="s">
        <v>87</v>
      </c>
      <c r="C7" s="667"/>
      <c r="D7" s="453"/>
      <c r="E7" s="452"/>
      <c r="F7" s="452"/>
      <c r="G7" s="659" t="s">
        <v>223</v>
      </c>
      <c r="H7" s="658"/>
      <c r="I7" s="455" t="s">
        <v>4</v>
      </c>
      <c r="J7" s="658" t="s">
        <v>843</v>
      </c>
      <c r="K7" s="658"/>
      <c r="L7" s="455" t="s">
        <v>4</v>
      </c>
      <c r="M7" s="658" t="s">
        <v>844</v>
      </c>
      <c r="N7" s="658"/>
      <c r="O7" s="456" t="s">
        <v>4</v>
      </c>
    </row>
    <row r="8" spans="2:15" ht="18" thickBot="1">
      <c r="B8" s="457" t="s">
        <v>1</v>
      </c>
      <c r="C8" s="478" t="s">
        <v>2</v>
      </c>
      <c r="D8" s="114" t="s">
        <v>839</v>
      </c>
      <c r="E8" s="369" t="s">
        <v>657</v>
      </c>
      <c r="F8" s="458" t="s">
        <v>3</v>
      </c>
      <c r="G8" s="24" t="s">
        <v>105</v>
      </c>
      <c r="H8" s="24" t="s">
        <v>106</v>
      </c>
      <c r="I8" s="459" t="s">
        <v>224</v>
      </c>
      <c r="J8" s="460" t="s">
        <v>105</v>
      </c>
      <c r="K8" s="460" t="s">
        <v>680</v>
      </c>
      <c r="L8" s="461" t="s">
        <v>679</v>
      </c>
      <c r="M8" s="460" t="s">
        <v>105</v>
      </c>
      <c r="N8" s="460" t="s">
        <v>107</v>
      </c>
      <c r="O8" s="462" t="s">
        <v>861</v>
      </c>
    </row>
    <row r="9" spans="2:15" ht="17.25">
      <c r="B9" s="463" t="s">
        <v>32</v>
      </c>
      <c r="C9" s="479" t="s">
        <v>833</v>
      </c>
      <c r="D9" s="30" t="s">
        <v>838</v>
      </c>
      <c r="E9" s="481" t="s">
        <v>86</v>
      </c>
      <c r="F9" s="33">
        <v>3026.44</v>
      </c>
      <c r="G9" s="33">
        <v>95.6</v>
      </c>
      <c r="H9" s="234">
        <f>F9*G9</f>
        <v>289327.66399999999</v>
      </c>
      <c r="I9" s="184">
        <f>289330</f>
        <v>289330</v>
      </c>
      <c r="J9" s="33">
        <v>84.2</v>
      </c>
      <c r="K9" s="235">
        <f>F9*J9</f>
        <v>254826.24800000002</v>
      </c>
      <c r="L9" s="477">
        <v>267570</v>
      </c>
      <c r="M9" s="33">
        <v>83.8</v>
      </c>
      <c r="N9" s="235">
        <f>F9*M9</f>
        <v>253615.67199999999</v>
      </c>
      <c r="O9" s="246">
        <v>266300</v>
      </c>
    </row>
    <row r="10" spans="2:15" ht="17.25">
      <c r="B10" s="464" t="s">
        <v>19</v>
      </c>
      <c r="C10" s="148" t="s">
        <v>90</v>
      </c>
      <c r="D10" s="68" t="s">
        <v>837</v>
      </c>
      <c r="E10" s="482" t="s">
        <v>86</v>
      </c>
      <c r="F10" s="454">
        <v>194.53</v>
      </c>
      <c r="G10" s="15">
        <v>95.6</v>
      </c>
      <c r="H10" s="85">
        <f t="shared" ref="H10:H12" si="0">F10*G10</f>
        <v>18597.067999999999</v>
      </c>
      <c r="I10" s="86">
        <v>18600</v>
      </c>
      <c r="J10" s="15">
        <v>84.2</v>
      </c>
      <c r="K10" s="17">
        <f t="shared" ref="K10:K12" si="1">F10*J10</f>
        <v>16379.426000000001</v>
      </c>
      <c r="L10" s="90">
        <v>17200</v>
      </c>
      <c r="M10" s="15">
        <v>83.8</v>
      </c>
      <c r="N10" s="17">
        <f t="shared" ref="N10:N12" si="2">F10*M10</f>
        <v>16301.614</v>
      </c>
      <c r="O10" s="250">
        <v>17120</v>
      </c>
    </row>
    <row r="11" spans="2:15" ht="17.25">
      <c r="B11" s="464" t="s">
        <v>836</v>
      </c>
      <c r="C11" s="16" t="s">
        <v>261</v>
      </c>
      <c r="D11" s="484" t="s">
        <v>835</v>
      </c>
      <c r="E11" s="482" t="s">
        <v>86</v>
      </c>
      <c r="F11" s="306">
        <v>302.08</v>
      </c>
      <c r="G11" s="15">
        <v>95.6</v>
      </c>
      <c r="H11" s="85">
        <f t="shared" ref="H11" si="3">F11*G11</f>
        <v>28878.847999999998</v>
      </c>
      <c r="I11" s="86">
        <v>28880</v>
      </c>
      <c r="J11" s="15">
        <v>85.2</v>
      </c>
      <c r="K11" s="17">
        <f t="shared" ref="K11" si="4">F11*J11</f>
        <v>25737.216</v>
      </c>
      <c r="L11" s="90">
        <v>27020</v>
      </c>
      <c r="M11" s="15">
        <v>84.8</v>
      </c>
      <c r="N11" s="17">
        <f t="shared" ref="N11" si="5">F11*M11</f>
        <v>25616.383999999998</v>
      </c>
      <c r="O11" s="250">
        <v>26900</v>
      </c>
    </row>
    <row r="12" spans="2:15" ht="18" thickBot="1">
      <c r="B12" s="465" t="s">
        <v>676</v>
      </c>
      <c r="C12" s="480" t="s">
        <v>832</v>
      </c>
      <c r="D12" s="69" t="s">
        <v>834</v>
      </c>
      <c r="E12" s="483" t="s">
        <v>86</v>
      </c>
      <c r="F12" s="451">
        <v>275.16000000000003</v>
      </c>
      <c r="G12" s="21">
        <v>95.6</v>
      </c>
      <c r="H12" s="241">
        <f t="shared" si="0"/>
        <v>26305.296000000002</v>
      </c>
      <c r="I12" s="242">
        <v>26310</v>
      </c>
      <c r="J12" s="21">
        <v>84.2</v>
      </c>
      <c r="K12" s="243">
        <f t="shared" si="1"/>
        <v>23168.472000000002</v>
      </c>
      <c r="L12" s="244">
        <v>24330</v>
      </c>
      <c r="M12" s="21">
        <v>83.8</v>
      </c>
      <c r="N12" s="243">
        <f t="shared" si="2"/>
        <v>23058.408000000003</v>
      </c>
      <c r="O12" s="251">
        <v>24210</v>
      </c>
    </row>
    <row r="13" spans="2:15" ht="17.25" thickBot="1">
      <c r="E13" s="5"/>
      <c r="F13" s="5"/>
      <c r="G13" s="5"/>
      <c r="I13"/>
    </row>
    <row r="14" spans="2:15" ht="17.25">
      <c r="B14" s="5"/>
      <c r="C14" s="5"/>
      <c r="G14" s="5"/>
      <c r="H14" s="157" t="s">
        <v>339</v>
      </c>
      <c r="I14" s="180">
        <f>I9+I10+I11+I12</f>
        <v>363120</v>
      </c>
      <c r="K14" s="157" t="s">
        <v>339</v>
      </c>
      <c r="L14" s="180">
        <f>L9+L10+L11+L12</f>
        <v>336120</v>
      </c>
      <c r="N14" s="157" t="s">
        <v>339</v>
      </c>
      <c r="O14" s="180">
        <f>O9+O10+O11+O12</f>
        <v>334530</v>
      </c>
    </row>
    <row r="15" spans="2:15" ht="17.25" thickBot="1">
      <c r="B15" s="5"/>
      <c r="C15" s="5"/>
      <c r="D15" s="5"/>
      <c r="F15" s="469" t="s">
        <v>845</v>
      </c>
      <c r="H15" s="158" t="s">
        <v>374</v>
      </c>
      <c r="I15" s="181">
        <v>108900</v>
      </c>
      <c r="K15" s="158" t="s">
        <v>374</v>
      </c>
      <c r="L15" s="181">
        <v>117600</v>
      </c>
      <c r="N15" s="158" t="s">
        <v>374</v>
      </c>
      <c r="O15" s="181">
        <v>150500</v>
      </c>
    </row>
    <row r="16" spans="2:15">
      <c r="B16" s="5"/>
      <c r="C16" s="5"/>
      <c r="D16" s="5"/>
      <c r="F16" s="470"/>
      <c r="G16" s="470">
        <v>0.65</v>
      </c>
      <c r="H16" t="s">
        <v>840</v>
      </c>
      <c r="I16" s="471">
        <f>I14*0.65</f>
        <v>236028</v>
      </c>
      <c r="K16" t="s">
        <v>840</v>
      </c>
      <c r="L16" s="471">
        <f>L14*0.65</f>
        <v>218478</v>
      </c>
      <c r="N16" t="s">
        <v>840</v>
      </c>
      <c r="O16" s="471">
        <f>O14*0.65</f>
        <v>217444.5</v>
      </c>
    </row>
    <row r="17" spans="2:15">
      <c r="B17" s="5"/>
      <c r="C17" s="5"/>
      <c r="D17" s="5"/>
      <c r="H17" t="s">
        <v>841</v>
      </c>
      <c r="I17" s="471">
        <f>I14-I16</f>
        <v>127092</v>
      </c>
      <c r="K17" t="s">
        <v>841</v>
      </c>
      <c r="L17" s="471">
        <f>L14-L16</f>
        <v>117642</v>
      </c>
      <c r="N17" t="s">
        <v>841</v>
      </c>
      <c r="O17" s="471">
        <f>O14-O16</f>
        <v>117085.5</v>
      </c>
    </row>
    <row r="18" spans="2:15">
      <c r="B18" s="5"/>
      <c r="C18" s="5"/>
      <c r="D18" s="5"/>
    </row>
    <row r="21" spans="2:15">
      <c r="B21" s="5"/>
      <c r="C21" s="5"/>
      <c r="D21" s="5"/>
      <c r="E21" s="5"/>
    </row>
    <row r="22" spans="2:15">
      <c r="B22" s="5"/>
      <c r="C22" s="5"/>
      <c r="D22" s="5"/>
      <c r="E22" s="5"/>
    </row>
    <row r="23" spans="2:15">
      <c r="B23" s="5"/>
      <c r="C23" s="5"/>
      <c r="D23" s="5"/>
      <c r="E23" s="5"/>
      <c r="G23" s="5"/>
      <c r="H23" s="5"/>
      <c r="I23" s="18"/>
    </row>
    <row r="24" spans="2:15" ht="17.25">
      <c r="B24" s="11"/>
      <c r="C24" s="11"/>
      <c r="D24" s="11"/>
      <c r="E24" s="11"/>
      <c r="F24" s="5"/>
      <c r="G24" s="5"/>
      <c r="H24" s="5"/>
      <c r="I24" s="18"/>
    </row>
    <row r="25" spans="2:15">
      <c r="F25" s="5"/>
      <c r="G25" s="5"/>
      <c r="H25" s="5"/>
      <c r="I25" s="18"/>
    </row>
    <row r="26" spans="2:15" ht="17.25">
      <c r="F26" s="5"/>
      <c r="G26" s="11"/>
      <c r="H26" s="11"/>
      <c r="I26" s="22"/>
    </row>
    <row r="27" spans="2:15" ht="17.25">
      <c r="F27" s="11"/>
    </row>
  </sheetData>
  <mergeCells count="5">
    <mergeCell ref="J7:K7"/>
    <mergeCell ref="G7:H7"/>
    <mergeCell ref="M7:N7"/>
    <mergeCell ref="B4:D5"/>
    <mergeCell ref="B7:C7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80" zoomScaleNormal="80" zoomScaleSheetLayoutView="80" workbookViewId="0">
      <selection activeCell="E39" sqref="E39"/>
    </sheetView>
  </sheetViews>
  <sheetFormatPr defaultRowHeight="17.25"/>
  <cols>
    <col min="1" max="1" width="3" customWidth="1"/>
    <col min="4" max="4" width="9" style="11"/>
    <col min="5" max="5" width="113.25" customWidth="1"/>
    <col min="6" max="6" width="12.625" customWidth="1"/>
    <col min="7" max="7" width="10.375" customWidth="1"/>
    <col min="8" max="9" width="12.625" customWidth="1"/>
    <col min="10" max="10" width="10.625" customWidth="1"/>
    <col min="11" max="11" width="15.625" customWidth="1"/>
    <col min="12" max="12" width="13.375" customWidth="1"/>
    <col min="13" max="13" width="10.625" customWidth="1"/>
    <col min="14" max="14" width="15.625" customWidth="1"/>
    <col min="15" max="15" width="14.875" customWidth="1"/>
    <col min="16" max="16" width="16.5" customWidth="1"/>
    <col min="17" max="17" width="18.75" customWidth="1"/>
    <col min="18" max="18" width="15.125" customWidth="1"/>
    <col min="19" max="19" width="20.25" customWidth="1"/>
  </cols>
  <sheetData>
    <row r="2" spans="2:19" ht="16.5" customHeight="1">
      <c r="C2" s="680" t="s">
        <v>226</v>
      </c>
      <c r="D2" s="680"/>
      <c r="E2" s="680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322"/>
      <c r="Q2" s="668" t="s">
        <v>718</v>
      </c>
      <c r="R2" s="669"/>
      <c r="S2" s="669"/>
    </row>
    <row r="3" spans="2:19" thickBot="1">
      <c r="C3" s="681"/>
      <c r="D3" s="681"/>
      <c r="E3" s="681"/>
      <c r="F3" s="113"/>
      <c r="G3" s="684" t="s">
        <v>223</v>
      </c>
      <c r="H3" s="684"/>
      <c r="I3" s="316" t="s">
        <v>4</v>
      </c>
      <c r="J3" s="684" t="s">
        <v>843</v>
      </c>
      <c r="K3" s="684"/>
      <c r="L3" s="316" t="s">
        <v>4</v>
      </c>
      <c r="M3" s="684" t="s">
        <v>844</v>
      </c>
      <c r="N3" s="684"/>
      <c r="O3" s="316" t="s">
        <v>4</v>
      </c>
      <c r="P3" s="323"/>
      <c r="Q3" s="670"/>
      <c r="R3" s="669"/>
      <c r="S3" s="669"/>
    </row>
    <row r="4" spans="2:19" ht="18" thickBot="1">
      <c r="B4" s="298" t="s">
        <v>657</v>
      </c>
      <c r="C4" s="347" t="s">
        <v>0</v>
      </c>
      <c r="D4" s="348" t="s">
        <v>1</v>
      </c>
      <c r="E4" s="339" t="s">
        <v>2</v>
      </c>
      <c r="F4" s="349" t="s">
        <v>3</v>
      </c>
      <c r="G4" s="339" t="s">
        <v>105</v>
      </c>
      <c r="H4" s="339" t="s">
        <v>106</v>
      </c>
      <c r="I4" s="350" t="s">
        <v>224</v>
      </c>
      <c r="J4" s="351" t="s">
        <v>105</v>
      </c>
      <c r="K4" s="351" t="s">
        <v>680</v>
      </c>
      <c r="L4" s="352" t="s">
        <v>679</v>
      </c>
      <c r="M4" s="351" t="s">
        <v>105</v>
      </c>
      <c r="N4" s="351" t="s">
        <v>107</v>
      </c>
      <c r="O4" s="353" t="s">
        <v>861</v>
      </c>
      <c r="P4" s="354" t="s">
        <v>77</v>
      </c>
      <c r="Q4" s="321" t="s">
        <v>691</v>
      </c>
      <c r="R4" s="315" t="s">
        <v>692</v>
      </c>
      <c r="S4" s="315" t="s">
        <v>693</v>
      </c>
    </row>
    <row r="5" spans="2:19">
      <c r="B5" s="677" t="s">
        <v>712</v>
      </c>
      <c r="C5" s="358">
        <v>1</v>
      </c>
      <c r="D5" s="341" t="s">
        <v>8</v>
      </c>
      <c r="E5" s="32" t="s">
        <v>665</v>
      </c>
      <c r="F5" s="355">
        <v>463.11</v>
      </c>
      <c r="G5" s="33">
        <v>95.6</v>
      </c>
      <c r="H5" s="234">
        <f>F5*G5</f>
        <v>44273.315999999999</v>
      </c>
      <c r="I5" s="184">
        <f>H5*1</f>
        <v>44273.315999999999</v>
      </c>
      <c r="J5" s="33">
        <v>84.2</v>
      </c>
      <c r="K5" s="235">
        <f>F5*J5</f>
        <v>38993.862000000001</v>
      </c>
      <c r="L5" s="236">
        <f>K5*1.05</f>
        <v>40943.555100000005</v>
      </c>
      <c r="M5" s="33">
        <v>83.8</v>
      </c>
      <c r="N5" s="235">
        <f>F5*M5</f>
        <v>38808.618000000002</v>
      </c>
      <c r="O5" s="236">
        <f>N5*1.05</f>
        <v>40749.048900000002</v>
      </c>
      <c r="P5" s="342" t="s">
        <v>708</v>
      </c>
      <c r="Q5" s="343"/>
      <c r="R5" s="343"/>
      <c r="S5" s="344"/>
    </row>
    <row r="6" spans="2:19">
      <c r="B6" s="673"/>
      <c r="C6" s="338">
        <v>2</v>
      </c>
      <c r="D6" s="38" t="s">
        <v>664</v>
      </c>
      <c r="E6" s="14" t="s">
        <v>666</v>
      </c>
      <c r="F6" s="308">
        <v>260.89</v>
      </c>
      <c r="G6" s="15">
        <v>95.6</v>
      </c>
      <c r="H6" s="85">
        <f t="shared" ref="H6:H29" si="0">F6*G6</f>
        <v>24941.083999999999</v>
      </c>
      <c r="I6" s="86">
        <f t="shared" ref="I6:I36" si="1">H6*1</f>
        <v>24941.083999999999</v>
      </c>
      <c r="J6" s="15">
        <v>84.2</v>
      </c>
      <c r="K6" s="17">
        <f t="shared" ref="K6:K29" si="2">F6*J6</f>
        <v>21966.937999999998</v>
      </c>
      <c r="L6" s="90">
        <f t="shared" ref="L6:L36" si="3">K6*1.05</f>
        <v>23065.284899999999</v>
      </c>
      <c r="M6" s="15">
        <v>83.8</v>
      </c>
      <c r="N6" s="17">
        <f t="shared" ref="N6:N29" si="4">F6*M6</f>
        <v>21862.581999999999</v>
      </c>
      <c r="O6" s="90">
        <f t="shared" ref="O6:O36" si="5">N6*1.05</f>
        <v>22955.7111</v>
      </c>
      <c r="P6" s="324" t="s">
        <v>708</v>
      </c>
      <c r="S6" s="345"/>
    </row>
    <row r="7" spans="2:19">
      <c r="B7" s="673"/>
      <c r="C7" s="338">
        <v>3</v>
      </c>
      <c r="D7" s="38" t="s">
        <v>694</v>
      </c>
      <c r="E7" s="14" t="s">
        <v>690</v>
      </c>
      <c r="F7" s="308">
        <v>2084.1999999999998</v>
      </c>
      <c r="G7" s="15">
        <v>95.6</v>
      </c>
      <c r="H7" s="85">
        <f t="shared" si="0"/>
        <v>199249.51999999996</v>
      </c>
      <c r="I7" s="86">
        <f t="shared" si="1"/>
        <v>199249.51999999996</v>
      </c>
      <c r="J7" s="15">
        <v>84.2</v>
      </c>
      <c r="K7" s="17">
        <f t="shared" si="2"/>
        <v>175489.63999999998</v>
      </c>
      <c r="L7" s="90">
        <f t="shared" si="3"/>
        <v>184264.122</v>
      </c>
      <c r="M7" s="15">
        <v>83.8</v>
      </c>
      <c r="N7" s="17">
        <f t="shared" si="4"/>
        <v>174655.96</v>
      </c>
      <c r="O7" s="90">
        <f t="shared" si="5"/>
        <v>183388.758</v>
      </c>
      <c r="P7" s="324" t="s">
        <v>708</v>
      </c>
      <c r="S7" s="345"/>
    </row>
    <row r="8" spans="2:19">
      <c r="B8" s="673"/>
      <c r="C8" s="338">
        <v>4</v>
      </c>
      <c r="D8" s="38" t="s">
        <v>9</v>
      </c>
      <c r="E8" s="509" t="s">
        <v>930</v>
      </c>
      <c r="F8" s="308">
        <v>253.61</v>
      </c>
      <c r="G8" s="15">
        <v>95.6</v>
      </c>
      <c r="H8" s="85">
        <f t="shared" si="0"/>
        <v>24245.115999999998</v>
      </c>
      <c r="I8" s="86">
        <f t="shared" si="1"/>
        <v>24245.115999999998</v>
      </c>
      <c r="J8" s="15">
        <v>84.2</v>
      </c>
      <c r="K8" s="17">
        <f t="shared" si="2"/>
        <v>21353.962000000003</v>
      </c>
      <c r="L8" s="90">
        <f t="shared" si="3"/>
        <v>22421.660100000005</v>
      </c>
      <c r="M8" s="15">
        <v>83.8</v>
      </c>
      <c r="N8" s="17">
        <f t="shared" si="4"/>
        <v>21252.518</v>
      </c>
      <c r="O8" s="90">
        <f t="shared" si="5"/>
        <v>22315.143900000003</v>
      </c>
      <c r="P8" s="324" t="s">
        <v>708</v>
      </c>
      <c r="S8" s="345"/>
    </row>
    <row r="9" spans="2:19" ht="18" thickBot="1">
      <c r="B9" s="674"/>
      <c r="C9" s="368">
        <v>5</v>
      </c>
      <c r="D9" s="336" t="s">
        <v>865</v>
      </c>
      <c r="E9" s="510" t="s">
        <v>875</v>
      </c>
      <c r="F9" s="337">
        <v>212.67</v>
      </c>
      <c r="G9" s="21">
        <v>95.6</v>
      </c>
      <c r="H9" s="241">
        <f t="shared" si="0"/>
        <v>20331.251999999997</v>
      </c>
      <c r="I9" s="242">
        <f t="shared" si="1"/>
        <v>20331.251999999997</v>
      </c>
      <c r="J9" s="21">
        <v>84.2</v>
      </c>
      <c r="K9" s="243">
        <f t="shared" si="2"/>
        <v>17906.813999999998</v>
      </c>
      <c r="L9" s="244">
        <f t="shared" si="3"/>
        <v>18802.154699999999</v>
      </c>
      <c r="M9" s="21">
        <v>83.8</v>
      </c>
      <c r="N9" s="243">
        <f t="shared" si="4"/>
        <v>17821.745999999999</v>
      </c>
      <c r="O9" s="244">
        <f t="shared" si="5"/>
        <v>18712.833299999998</v>
      </c>
      <c r="P9" s="335" t="s">
        <v>708</v>
      </c>
      <c r="Q9" s="332"/>
      <c r="R9" s="332"/>
      <c r="S9" s="346"/>
    </row>
    <row r="10" spans="2:19">
      <c r="B10" s="675" t="s">
        <v>713</v>
      </c>
      <c r="C10" s="358">
        <v>6</v>
      </c>
      <c r="D10" s="682" t="s">
        <v>10</v>
      </c>
      <c r="E10" s="356" t="s">
        <v>668</v>
      </c>
      <c r="F10" s="357">
        <v>181.86</v>
      </c>
      <c r="G10" s="33">
        <v>95.6</v>
      </c>
      <c r="H10" s="234">
        <f t="shared" si="0"/>
        <v>17385.815999999999</v>
      </c>
      <c r="I10" s="184">
        <f t="shared" si="1"/>
        <v>17385.815999999999</v>
      </c>
      <c r="J10" s="33">
        <v>84.2</v>
      </c>
      <c r="K10" s="235">
        <f t="shared" si="2"/>
        <v>15312.612000000001</v>
      </c>
      <c r="L10" s="236">
        <f t="shared" si="3"/>
        <v>16078.242600000001</v>
      </c>
      <c r="M10" s="33">
        <v>83.8</v>
      </c>
      <c r="N10" s="235">
        <f t="shared" si="4"/>
        <v>15239.868</v>
      </c>
      <c r="O10" s="236">
        <f t="shared" si="5"/>
        <v>16001.861400000002</v>
      </c>
      <c r="P10" s="342" t="s">
        <v>708</v>
      </c>
      <c r="Q10" s="343"/>
      <c r="R10" s="343"/>
      <c r="S10" s="344"/>
    </row>
    <row r="11" spans="2:19">
      <c r="B11" s="676"/>
      <c r="C11" s="338">
        <v>7</v>
      </c>
      <c r="D11" s="671"/>
      <c r="E11" s="319" t="s">
        <v>672</v>
      </c>
      <c r="F11" s="169">
        <v>181.86</v>
      </c>
      <c r="G11" s="15">
        <v>95.6</v>
      </c>
      <c r="H11" s="85">
        <f t="shared" si="0"/>
        <v>17385.815999999999</v>
      </c>
      <c r="I11" s="86">
        <f t="shared" si="1"/>
        <v>17385.815999999999</v>
      </c>
      <c r="J11" s="15">
        <v>84.2</v>
      </c>
      <c r="K11" s="17">
        <f t="shared" si="2"/>
        <v>15312.612000000001</v>
      </c>
      <c r="L11" s="90">
        <f t="shared" si="3"/>
        <v>16078.242600000001</v>
      </c>
      <c r="M11" s="15">
        <v>83.8</v>
      </c>
      <c r="N11" s="17">
        <f t="shared" si="4"/>
        <v>15239.868</v>
      </c>
      <c r="O11" s="90">
        <f t="shared" si="5"/>
        <v>16001.861400000002</v>
      </c>
      <c r="P11" s="324" t="s">
        <v>708</v>
      </c>
      <c r="S11" s="345"/>
    </row>
    <row r="12" spans="2:19">
      <c r="B12" s="676"/>
      <c r="C12" s="338">
        <v>8</v>
      </c>
      <c r="D12" s="320" t="s">
        <v>669</v>
      </c>
      <c r="E12" s="307" t="s">
        <v>673</v>
      </c>
      <c r="F12" s="326">
        <v>213.3</v>
      </c>
      <c r="G12" s="327">
        <v>95.6</v>
      </c>
      <c r="H12" s="328">
        <f t="shared" si="0"/>
        <v>20391.48</v>
      </c>
      <c r="I12" s="328">
        <f t="shared" si="1"/>
        <v>20391.48</v>
      </c>
      <c r="J12" s="327">
        <v>84.2</v>
      </c>
      <c r="K12" s="328">
        <f t="shared" si="2"/>
        <v>17959.86</v>
      </c>
      <c r="L12" s="325">
        <f t="shared" si="3"/>
        <v>18857.853000000003</v>
      </c>
      <c r="M12" s="327">
        <v>83.8</v>
      </c>
      <c r="N12" s="328">
        <f t="shared" si="4"/>
        <v>17874.54</v>
      </c>
      <c r="O12" s="325">
        <f t="shared" si="5"/>
        <v>18768.267000000003</v>
      </c>
      <c r="P12" s="325" t="s">
        <v>707</v>
      </c>
      <c r="S12" s="345"/>
    </row>
    <row r="13" spans="2:19">
      <c r="B13" s="676"/>
      <c r="C13" s="338">
        <v>9</v>
      </c>
      <c r="D13" s="320" t="s">
        <v>670</v>
      </c>
      <c r="E13" s="307" t="s">
        <v>674</v>
      </c>
      <c r="F13" s="326">
        <v>213.3</v>
      </c>
      <c r="G13" s="327">
        <v>95.6</v>
      </c>
      <c r="H13" s="328">
        <f t="shared" si="0"/>
        <v>20391.48</v>
      </c>
      <c r="I13" s="328">
        <f t="shared" si="1"/>
        <v>20391.48</v>
      </c>
      <c r="J13" s="327">
        <v>84.2</v>
      </c>
      <c r="K13" s="328">
        <f t="shared" si="2"/>
        <v>17959.86</v>
      </c>
      <c r="L13" s="325">
        <f t="shared" si="3"/>
        <v>18857.853000000003</v>
      </c>
      <c r="M13" s="327">
        <v>83.8</v>
      </c>
      <c r="N13" s="328">
        <f t="shared" si="4"/>
        <v>17874.54</v>
      </c>
      <c r="O13" s="325">
        <f t="shared" si="5"/>
        <v>18768.267000000003</v>
      </c>
      <c r="P13" s="325" t="s">
        <v>707</v>
      </c>
      <c r="S13" s="345"/>
    </row>
    <row r="14" spans="2:19">
      <c r="B14" s="676"/>
      <c r="C14" s="338">
        <v>10</v>
      </c>
      <c r="D14" s="320" t="s">
        <v>671</v>
      </c>
      <c r="E14" s="307" t="s">
        <v>675</v>
      </c>
      <c r="F14" s="326">
        <v>217.49</v>
      </c>
      <c r="G14" s="327">
        <v>95.6</v>
      </c>
      <c r="H14" s="328">
        <f t="shared" si="0"/>
        <v>20792.043999999998</v>
      </c>
      <c r="I14" s="328">
        <f t="shared" si="1"/>
        <v>20792.043999999998</v>
      </c>
      <c r="J14" s="327">
        <v>84.2</v>
      </c>
      <c r="K14" s="328">
        <f t="shared" si="2"/>
        <v>18312.658000000003</v>
      </c>
      <c r="L14" s="325">
        <f t="shared" si="3"/>
        <v>19228.290900000004</v>
      </c>
      <c r="M14" s="327">
        <v>83.8</v>
      </c>
      <c r="N14" s="328">
        <f t="shared" si="4"/>
        <v>18225.662</v>
      </c>
      <c r="O14" s="325">
        <f t="shared" si="5"/>
        <v>19136.945100000001</v>
      </c>
      <c r="P14" s="325" t="s">
        <v>707</v>
      </c>
      <c r="S14" s="345"/>
    </row>
    <row r="15" spans="2:19">
      <c r="B15" s="676"/>
      <c r="C15" s="338">
        <v>11</v>
      </c>
      <c r="D15" s="671" t="s">
        <v>676</v>
      </c>
      <c r="E15" s="319" t="s">
        <v>682</v>
      </c>
      <c r="F15" s="309">
        <v>267.62</v>
      </c>
      <c r="G15" s="15">
        <v>95.6</v>
      </c>
      <c r="H15" s="85">
        <f t="shared" si="0"/>
        <v>25584.471999999998</v>
      </c>
      <c r="I15" s="86">
        <f t="shared" si="1"/>
        <v>25584.471999999998</v>
      </c>
      <c r="J15" s="15">
        <v>84.2</v>
      </c>
      <c r="K15" s="17">
        <f t="shared" si="2"/>
        <v>22533.603999999999</v>
      </c>
      <c r="L15" s="90">
        <f t="shared" si="3"/>
        <v>23660.284200000002</v>
      </c>
      <c r="M15" s="15">
        <v>83.8</v>
      </c>
      <c r="N15" s="17">
        <f t="shared" si="4"/>
        <v>22426.556</v>
      </c>
      <c r="O15" s="90">
        <f t="shared" si="5"/>
        <v>23547.883800000003</v>
      </c>
      <c r="P15" s="324" t="s">
        <v>708</v>
      </c>
      <c r="S15" s="345"/>
    </row>
    <row r="16" spans="2:19" ht="18" thickBot="1">
      <c r="B16" s="676"/>
      <c r="C16" s="368">
        <v>12</v>
      </c>
      <c r="D16" s="683"/>
      <c r="E16" s="333" t="s">
        <v>681</v>
      </c>
      <c r="F16" s="334">
        <v>267.62</v>
      </c>
      <c r="G16" s="21">
        <v>95.6</v>
      </c>
      <c r="H16" s="241">
        <f t="shared" si="0"/>
        <v>25584.471999999998</v>
      </c>
      <c r="I16" s="242">
        <f t="shared" si="1"/>
        <v>25584.471999999998</v>
      </c>
      <c r="J16" s="21">
        <v>84.2</v>
      </c>
      <c r="K16" s="243">
        <f t="shared" si="2"/>
        <v>22533.603999999999</v>
      </c>
      <c r="L16" s="244">
        <f t="shared" si="3"/>
        <v>23660.284200000002</v>
      </c>
      <c r="M16" s="21">
        <v>83.8</v>
      </c>
      <c r="N16" s="243">
        <f t="shared" si="4"/>
        <v>22426.556</v>
      </c>
      <c r="O16" s="244">
        <f t="shared" si="5"/>
        <v>23547.883800000003</v>
      </c>
      <c r="P16" s="335" t="s">
        <v>708</v>
      </c>
      <c r="Q16" s="332"/>
      <c r="R16" s="332"/>
      <c r="S16" s="346"/>
    </row>
    <row r="17" spans="2:19">
      <c r="B17" s="677" t="s">
        <v>714</v>
      </c>
      <c r="C17" s="359">
        <v>13</v>
      </c>
      <c r="D17" s="329" t="s">
        <v>683</v>
      </c>
      <c r="E17" s="194" t="s">
        <v>709</v>
      </c>
      <c r="F17" s="330">
        <v>243.8</v>
      </c>
      <c r="G17" s="195">
        <v>95.6</v>
      </c>
      <c r="H17" s="196">
        <f t="shared" si="0"/>
        <v>23307.279999999999</v>
      </c>
      <c r="I17" s="197">
        <f t="shared" si="1"/>
        <v>23307.279999999999</v>
      </c>
      <c r="J17" s="195">
        <v>84.2</v>
      </c>
      <c r="K17" s="198">
        <f t="shared" si="2"/>
        <v>20527.960000000003</v>
      </c>
      <c r="L17" s="199">
        <f t="shared" si="3"/>
        <v>21554.358000000004</v>
      </c>
      <c r="M17" s="195">
        <v>83.8</v>
      </c>
      <c r="N17" s="198">
        <f t="shared" si="4"/>
        <v>20430.439999999999</v>
      </c>
      <c r="O17" s="199">
        <f t="shared" si="5"/>
        <v>21451.962</v>
      </c>
      <c r="P17" s="331" t="s">
        <v>708</v>
      </c>
      <c r="S17" s="345"/>
    </row>
    <row r="18" spans="2:19">
      <c r="B18" s="678"/>
      <c r="C18" s="338">
        <v>14</v>
      </c>
      <c r="D18" s="38" t="s">
        <v>11</v>
      </c>
      <c r="E18" s="14" t="s">
        <v>684</v>
      </c>
      <c r="F18" s="306">
        <v>349.7</v>
      </c>
      <c r="G18" s="15">
        <v>95.6</v>
      </c>
      <c r="H18" s="85">
        <f t="shared" si="0"/>
        <v>33431.32</v>
      </c>
      <c r="I18" s="86">
        <f t="shared" si="1"/>
        <v>33431.32</v>
      </c>
      <c r="J18" s="15">
        <v>84.2</v>
      </c>
      <c r="K18" s="17">
        <f t="shared" si="2"/>
        <v>29444.74</v>
      </c>
      <c r="L18" s="90">
        <f t="shared" si="3"/>
        <v>30916.977000000003</v>
      </c>
      <c r="M18" s="15">
        <v>83.8</v>
      </c>
      <c r="N18" s="17">
        <f t="shared" si="4"/>
        <v>29304.859999999997</v>
      </c>
      <c r="O18" s="90">
        <f t="shared" si="5"/>
        <v>30770.102999999999</v>
      </c>
      <c r="P18" s="324" t="s">
        <v>708</v>
      </c>
      <c r="S18" s="345"/>
    </row>
    <row r="19" spans="2:19">
      <c r="B19" s="678"/>
      <c r="C19" s="338">
        <v>15</v>
      </c>
      <c r="D19" s="38" t="s">
        <v>12</v>
      </c>
      <c r="E19" s="14" t="s">
        <v>685</v>
      </c>
      <c r="F19" s="306">
        <v>349.7</v>
      </c>
      <c r="G19" s="15">
        <v>95.6</v>
      </c>
      <c r="H19" s="85">
        <f t="shared" si="0"/>
        <v>33431.32</v>
      </c>
      <c r="I19" s="86">
        <f t="shared" si="1"/>
        <v>33431.32</v>
      </c>
      <c r="J19" s="15">
        <v>84.2</v>
      </c>
      <c r="K19" s="17">
        <f t="shared" si="2"/>
        <v>29444.74</v>
      </c>
      <c r="L19" s="90">
        <f t="shared" si="3"/>
        <v>30916.977000000003</v>
      </c>
      <c r="M19" s="15">
        <v>83.8</v>
      </c>
      <c r="N19" s="17">
        <f t="shared" si="4"/>
        <v>29304.859999999997</v>
      </c>
      <c r="O19" s="90">
        <f t="shared" si="5"/>
        <v>30770.102999999999</v>
      </c>
      <c r="P19" s="324" t="s">
        <v>708</v>
      </c>
      <c r="S19" s="345"/>
    </row>
    <row r="20" spans="2:19">
      <c r="B20" s="678"/>
      <c r="C20" s="338">
        <v>16</v>
      </c>
      <c r="D20" s="38" t="s">
        <v>13</v>
      </c>
      <c r="E20" s="14" t="s">
        <v>710</v>
      </c>
      <c r="F20" s="169">
        <v>405.25</v>
      </c>
      <c r="G20" s="15">
        <v>95.6</v>
      </c>
      <c r="H20" s="85">
        <f t="shared" si="0"/>
        <v>38741.899999999994</v>
      </c>
      <c r="I20" s="86">
        <f t="shared" si="1"/>
        <v>38741.899999999994</v>
      </c>
      <c r="J20" s="15">
        <v>84.2</v>
      </c>
      <c r="K20" s="17">
        <f t="shared" si="2"/>
        <v>34122.050000000003</v>
      </c>
      <c r="L20" s="90">
        <f t="shared" si="3"/>
        <v>35828.152500000004</v>
      </c>
      <c r="M20" s="15">
        <v>83.8</v>
      </c>
      <c r="N20" s="17">
        <f t="shared" si="4"/>
        <v>33959.949999999997</v>
      </c>
      <c r="O20" s="90">
        <f t="shared" si="5"/>
        <v>35657.947500000002</v>
      </c>
      <c r="P20" s="324" t="s">
        <v>708</v>
      </c>
      <c r="S20" s="345"/>
    </row>
    <row r="21" spans="2:19">
      <c r="B21" s="678"/>
      <c r="C21" s="338">
        <v>17</v>
      </c>
      <c r="D21" s="38" t="s">
        <v>14</v>
      </c>
      <c r="E21" s="14" t="s">
        <v>95</v>
      </c>
      <c r="F21" s="170">
        <v>404.7</v>
      </c>
      <c r="G21" s="15">
        <v>95.6</v>
      </c>
      <c r="H21" s="85">
        <f t="shared" si="0"/>
        <v>38689.32</v>
      </c>
      <c r="I21" s="86">
        <f t="shared" si="1"/>
        <v>38689.32</v>
      </c>
      <c r="J21" s="15">
        <v>84.2</v>
      </c>
      <c r="K21" s="17">
        <f t="shared" si="2"/>
        <v>34075.74</v>
      </c>
      <c r="L21" s="90">
        <f t="shared" si="3"/>
        <v>35779.527000000002</v>
      </c>
      <c r="M21" s="15">
        <v>83.8</v>
      </c>
      <c r="N21" s="17">
        <f t="shared" si="4"/>
        <v>33913.86</v>
      </c>
      <c r="O21" s="90">
        <f t="shared" si="5"/>
        <v>35609.553</v>
      </c>
      <c r="P21" s="324" t="s">
        <v>708</v>
      </c>
      <c r="S21" s="345"/>
    </row>
    <row r="22" spans="2:19">
      <c r="B22" s="678"/>
      <c r="C22" s="338">
        <v>18</v>
      </c>
      <c r="D22" s="38" t="s">
        <v>15</v>
      </c>
      <c r="E22" s="14" t="s">
        <v>89</v>
      </c>
      <c r="F22" s="171">
        <v>188.9</v>
      </c>
      <c r="G22" s="15">
        <v>95.6</v>
      </c>
      <c r="H22" s="85">
        <f t="shared" si="0"/>
        <v>18058.84</v>
      </c>
      <c r="I22" s="86">
        <f t="shared" si="1"/>
        <v>18058.84</v>
      </c>
      <c r="J22" s="15">
        <v>84.2</v>
      </c>
      <c r="K22" s="17">
        <f t="shared" si="2"/>
        <v>15905.380000000001</v>
      </c>
      <c r="L22" s="90">
        <f t="shared" si="3"/>
        <v>16700.649000000001</v>
      </c>
      <c r="M22" s="15">
        <v>83.8</v>
      </c>
      <c r="N22" s="17">
        <f t="shared" si="4"/>
        <v>15829.82</v>
      </c>
      <c r="O22" s="90">
        <f t="shared" si="5"/>
        <v>16621.311000000002</v>
      </c>
      <c r="P22" s="324" t="s">
        <v>708</v>
      </c>
      <c r="S22" s="345"/>
    </row>
    <row r="23" spans="2:19">
      <c r="B23" s="678"/>
      <c r="C23" s="338">
        <v>19</v>
      </c>
      <c r="D23" s="38" t="s">
        <v>16</v>
      </c>
      <c r="E23" s="14" t="s">
        <v>686</v>
      </c>
      <c r="F23" s="171">
        <v>262.33</v>
      </c>
      <c r="G23" s="15">
        <v>95.6</v>
      </c>
      <c r="H23" s="85">
        <f t="shared" si="0"/>
        <v>25078.747999999996</v>
      </c>
      <c r="I23" s="86">
        <f t="shared" si="1"/>
        <v>25078.747999999996</v>
      </c>
      <c r="J23" s="15">
        <v>84.2</v>
      </c>
      <c r="K23" s="17">
        <f t="shared" si="2"/>
        <v>22088.185999999998</v>
      </c>
      <c r="L23" s="90">
        <f t="shared" si="3"/>
        <v>23192.595299999997</v>
      </c>
      <c r="M23" s="15">
        <v>83.8</v>
      </c>
      <c r="N23" s="17">
        <f t="shared" si="4"/>
        <v>21983.253999999997</v>
      </c>
      <c r="O23" s="90">
        <f t="shared" si="5"/>
        <v>23082.416699999998</v>
      </c>
      <c r="P23" s="324" t="s">
        <v>708</v>
      </c>
      <c r="S23" s="345"/>
    </row>
    <row r="24" spans="2:19">
      <c r="B24" s="678"/>
      <c r="C24" s="338">
        <v>20</v>
      </c>
      <c r="D24" s="671" t="s">
        <v>17</v>
      </c>
      <c r="E24" s="14" t="s">
        <v>687</v>
      </c>
      <c r="F24" s="171">
        <v>206.82</v>
      </c>
      <c r="G24" s="15">
        <v>95.6</v>
      </c>
      <c r="H24" s="85">
        <f t="shared" si="0"/>
        <v>19771.991999999998</v>
      </c>
      <c r="I24" s="86">
        <f t="shared" si="1"/>
        <v>19771.991999999998</v>
      </c>
      <c r="J24" s="15">
        <v>84.2</v>
      </c>
      <c r="K24" s="17">
        <f t="shared" si="2"/>
        <v>17414.243999999999</v>
      </c>
      <c r="L24" s="90">
        <f t="shared" si="3"/>
        <v>18284.956200000001</v>
      </c>
      <c r="M24" s="15">
        <v>83.8</v>
      </c>
      <c r="N24" s="17">
        <f t="shared" si="4"/>
        <v>17331.516</v>
      </c>
      <c r="O24" s="90">
        <f t="shared" si="5"/>
        <v>18198.091800000002</v>
      </c>
      <c r="P24" s="324" t="s">
        <v>708</v>
      </c>
      <c r="S24" s="345"/>
    </row>
    <row r="25" spans="2:19">
      <c r="B25" s="678"/>
      <c r="C25" s="338">
        <v>21</v>
      </c>
      <c r="D25" s="671"/>
      <c r="E25" s="14" t="s">
        <v>688</v>
      </c>
      <c r="F25" s="171">
        <v>206.82</v>
      </c>
      <c r="G25" s="15">
        <v>95.6</v>
      </c>
      <c r="H25" s="85">
        <f>F25*G25</f>
        <v>19771.991999999998</v>
      </c>
      <c r="I25" s="86">
        <f t="shared" si="1"/>
        <v>19771.991999999998</v>
      </c>
      <c r="J25" s="15">
        <v>84.2</v>
      </c>
      <c r="K25" s="17">
        <f t="shared" ref="K25" si="6">F25*J25</f>
        <v>17414.243999999999</v>
      </c>
      <c r="L25" s="90">
        <f t="shared" si="3"/>
        <v>18284.956200000001</v>
      </c>
      <c r="M25" s="15">
        <v>83.8</v>
      </c>
      <c r="N25" s="17">
        <f t="shared" ref="N25" si="7">F25*M25</f>
        <v>17331.516</v>
      </c>
      <c r="O25" s="90">
        <f t="shared" si="5"/>
        <v>18198.091800000002</v>
      </c>
      <c r="P25" s="324" t="s">
        <v>708</v>
      </c>
      <c r="S25" s="345"/>
    </row>
    <row r="26" spans="2:19" ht="18" thickBot="1">
      <c r="B26" s="679"/>
      <c r="C26" s="347">
        <v>22</v>
      </c>
      <c r="D26" s="204" t="s">
        <v>864</v>
      </c>
      <c r="E26" s="206" t="s">
        <v>689</v>
      </c>
      <c r="F26" s="360">
        <v>246.71</v>
      </c>
      <c r="G26" s="207">
        <v>95.6</v>
      </c>
      <c r="H26" s="208">
        <f t="shared" si="0"/>
        <v>23585.475999999999</v>
      </c>
      <c r="I26" s="209">
        <f t="shared" si="1"/>
        <v>23585.475999999999</v>
      </c>
      <c r="J26" s="207">
        <v>84.2</v>
      </c>
      <c r="K26" s="210">
        <f t="shared" si="2"/>
        <v>20772.982</v>
      </c>
      <c r="L26" s="211">
        <f t="shared" si="3"/>
        <v>21811.631100000002</v>
      </c>
      <c r="M26" s="207">
        <v>83.8</v>
      </c>
      <c r="N26" s="210">
        <f t="shared" si="4"/>
        <v>20674.297999999999</v>
      </c>
      <c r="O26" s="211">
        <f t="shared" si="5"/>
        <v>21708.012900000002</v>
      </c>
      <c r="P26" s="340" t="s">
        <v>708</v>
      </c>
      <c r="S26" s="345"/>
    </row>
    <row r="27" spans="2:19" ht="18" thickBot="1">
      <c r="B27" s="370" t="s">
        <v>715</v>
      </c>
      <c r="C27" s="369">
        <v>23</v>
      </c>
      <c r="D27" s="361" t="s">
        <v>18</v>
      </c>
      <c r="E27" s="55" t="s">
        <v>258</v>
      </c>
      <c r="F27" s="362">
        <v>305.83999999999997</v>
      </c>
      <c r="G27" s="8">
        <v>95.6</v>
      </c>
      <c r="H27" s="213">
        <f t="shared" si="0"/>
        <v>29238.303999999996</v>
      </c>
      <c r="I27" s="214">
        <f t="shared" si="1"/>
        <v>29238.303999999996</v>
      </c>
      <c r="J27" s="8">
        <v>84.2</v>
      </c>
      <c r="K27" s="36">
        <f t="shared" si="2"/>
        <v>25751.727999999999</v>
      </c>
      <c r="L27" s="271">
        <f t="shared" si="3"/>
        <v>27039.314399999999</v>
      </c>
      <c r="M27" s="8">
        <v>83.8</v>
      </c>
      <c r="N27" s="36">
        <f t="shared" si="4"/>
        <v>25629.391999999996</v>
      </c>
      <c r="O27" s="271">
        <f t="shared" si="5"/>
        <v>26910.861599999997</v>
      </c>
      <c r="P27" s="363" t="s">
        <v>708</v>
      </c>
      <c r="Q27" s="364"/>
      <c r="R27" s="364"/>
      <c r="S27" s="365"/>
    </row>
    <row r="28" spans="2:19">
      <c r="B28" s="672" t="s">
        <v>711</v>
      </c>
      <c r="C28" s="358">
        <v>24</v>
      </c>
      <c r="D28" s="341" t="s">
        <v>19</v>
      </c>
      <c r="E28" s="32" t="s">
        <v>698</v>
      </c>
      <c r="F28" s="366">
        <v>194.53</v>
      </c>
      <c r="G28" s="33">
        <v>95.6</v>
      </c>
      <c r="H28" s="234">
        <f t="shared" si="0"/>
        <v>18597.067999999999</v>
      </c>
      <c r="I28" s="184">
        <f t="shared" si="1"/>
        <v>18597.067999999999</v>
      </c>
      <c r="J28" s="33">
        <v>84.2</v>
      </c>
      <c r="K28" s="235">
        <f t="shared" si="2"/>
        <v>16379.426000000001</v>
      </c>
      <c r="L28" s="236">
        <f t="shared" si="3"/>
        <v>17198.397300000001</v>
      </c>
      <c r="M28" s="33">
        <v>83.8</v>
      </c>
      <c r="N28" s="235">
        <f t="shared" si="4"/>
        <v>16301.614</v>
      </c>
      <c r="O28" s="236">
        <f t="shared" si="5"/>
        <v>17116.6947</v>
      </c>
      <c r="P28" s="342" t="s">
        <v>708</v>
      </c>
      <c r="Q28" s="343"/>
      <c r="R28" s="343"/>
      <c r="S28" s="344"/>
    </row>
    <row r="29" spans="2:19">
      <c r="B29" s="673"/>
      <c r="C29" s="338">
        <v>25</v>
      </c>
      <c r="D29" s="38" t="s">
        <v>20</v>
      </c>
      <c r="E29" s="14" t="s">
        <v>697</v>
      </c>
      <c r="F29" s="171">
        <v>194.53</v>
      </c>
      <c r="G29" s="15">
        <v>95.6</v>
      </c>
      <c r="H29" s="85">
        <f t="shared" si="0"/>
        <v>18597.067999999999</v>
      </c>
      <c r="I29" s="86">
        <f t="shared" si="1"/>
        <v>18597.067999999999</v>
      </c>
      <c r="J29" s="15">
        <v>84.2</v>
      </c>
      <c r="K29" s="17">
        <f t="shared" si="2"/>
        <v>16379.426000000001</v>
      </c>
      <c r="L29" s="90">
        <f t="shared" si="3"/>
        <v>17198.397300000001</v>
      </c>
      <c r="M29" s="15">
        <v>83.8</v>
      </c>
      <c r="N29" s="17">
        <f t="shared" si="4"/>
        <v>16301.614</v>
      </c>
      <c r="O29" s="90">
        <f t="shared" si="5"/>
        <v>17116.6947</v>
      </c>
      <c r="P29" s="324" t="s">
        <v>708</v>
      </c>
      <c r="S29" s="345"/>
    </row>
    <row r="30" spans="2:19">
      <c r="B30" s="673"/>
      <c r="C30" s="338">
        <v>26</v>
      </c>
      <c r="D30" s="38" t="s">
        <v>699</v>
      </c>
      <c r="E30" s="14" t="s">
        <v>700</v>
      </c>
      <c r="F30" s="171">
        <v>235.11</v>
      </c>
      <c r="G30" s="15">
        <v>95.6</v>
      </c>
      <c r="H30" s="85">
        <f t="shared" ref="H30:H36" si="8">F30*G30</f>
        <v>22476.516</v>
      </c>
      <c r="I30" s="86">
        <f t="shared" si="1"/>
        <v>22476.516</v>
      </c>
      <c r="J30" s="15">
        <v>84.2</v>
      </c>
      <c r="K30" s="17">
        <f t="shared" ref="K30:K36" si="9">F30*J30</f>
        <v>19796.262000000002</v>
      </c>
      <c r="L30" s="90">
        <f t="shared" si="3"/>
        <v>20786.075100000002</v>
      </c>
      <c r="M30" s="15">
        <v>83.8</v>
      </c>
      <c r="N30" s="17">
        <f t="shared" ref="N30:N36" si="10">F30*M30</f>
        <v>19702.218000000001</v>
      </c>
      <c r="O30" s="90">
        <f t="shared" si="5"/>
        <v>20687.3289</v>
      </c>
      <c r="P30" s="324" t="s">
        <v>708</v>
      </c>
      <c r="S30" s="345"/>
    </row>
    <row r="31" spans="2:19">
      <c r="B31" s="673"/>
      <c r="C31" s="338">
        <v>27</v>
      </c>
      <c r="D31" s="310" t="s">
        <v>701</v>
      </c>
      <c r="E31" s="311" t="s">
        <v>705</v>
      </c>
      <c r="F31" s="306">
        <v>200.72</v>
      </c>
      <c r="G31" s="15">
        <v>95.6</v>
      </c>
      <c r="H31" s="85">
        <f t="shared" si="8"/>
        <v>19188.831999999999</v>
      </c>
      <c r="I31" s="86">
        <f t="shared" si="1"/>
        <v>19188.831999999999</v>
      </c>
      <c r="J31" s="15">
        <v>84.2</v>
      </c>
      <c r="K31" s="17">
        <f t="shared" si="9"/>
        <v>16900.624</v>
      </c>
      <c r="L31" s="90">
        <f t="shared" si="3"/>
        <v>17745.655200000001</v>
      </c>
      <c r="M31" s="15">
        <v>83.8</v>
      </c>
      <c r="N31" s="17">
        <f t="shared" si="10"/>
        <v>16820.335999999999</v>
      </c>
      <c r="O31" s="90">
        <f t="shared" si="5"/>
        <v>17661.352800000001</v>
      </c>
      <c r="P31" s="324" t="s">
        <v>708</v>
      </c>
      <c r="S31" s="345"/>
    </row>
    <row r="32" spans="2:19">
      <c r="B32" s="673"/>
      <c r="C32" s="338">
        <v>28</v>
      </c>
      <c r="D32" s="310" t="s">
        <v>702</v>
      </c>
      <c r="E32" s="311" t="s">
        <v>706</v>
      </c>
      <c r="F32" s="306">
        <v>201.2</v>
      </c>
      <c r="G32" s="15">
        <v>95.6</v>
      </c>
      <c r="H32" s="85">
        <f t="shared" si="8"/>
        <v>19234.719999999998</v>
      </c>
      <c r="I32" s="86">
        <f t="shared" si="1"/>
        <v>19234.719999999998</v>
      </c>
      <c r="J32" s="15">
        <v>84.2</v>
      </c>
      <c r="K32" s="17">
        <f t="shared" si="9"/>
        <v>16941.04</v>
      </c>
      <c r="L32" s="90">
        <f t="shared" si="3"/>
        <v>17788.092000000001</v>
      </c>
      <c r="M32" s="15">
        <v>83.8</v>
      </c>
      <c r="N32" s="17">
        <f t="shared" si="10"/>
        <v>16860.559999999998</v>
      </c>
      <c r="O32" s="90">
        <f t="shared" si="5"/>
        <v>17703.588</v>
      </c>
      <c r="P32" s="324" t="s">
        <v>708</v>
      </c>
      <c r="S32" s="345"/>
    </row>
    <row r="33" spans="2:19">
      <c r="B33" s="673"/>
      <c r="C33" s="338">
        <v>29</v>
      </c>
      <c r="D33" s="38" t="s">
        <v>21</v>
      </c>
      <c r="E33" s="14" t="s">
        <v>259</v>
      </c>
      <c r="F33" s="171">
        <v>307.58</v>
      </c>
      <c r="G33" s="15">
        <v>95.6</v>
      </c>
      <c r="H33" s="85">
        <f t="shared" si="8"/>
        <v>29404.647999999997</v>
      </c>
      <c r="I33" s="86">
        <f t="shared" si="1"/>
        <v>29404.647999999997</v>
      </c>
      <c r="J33" s="15">
        <v>84.2</v>
      </c>
      <c r="K33" s="17">
        <f t="shared" si="9"/>
        <v>25898.236000000001</v>
      </c>
      <c r="L33" s="90">
        <f t="shared" si="3"/>
        <v>27193.147800000002</v>
      </c>
      <c r="M33" s="15">
        <v>83.8</v>
      </c>
      <c r="N33" s="17">
        <f t="shared" si="10"/>
        <v>25775.203999999998</v>
      </c>
      <c r="O33" s="90">
        <f t="shared" si="5"/>
        <v>27063.964199999999</v>
      </c>
      <c r="P33" s="324" t="s">
        <v>708</v>
      </c>
      <c r="S33" s="345"/>
    </row>
    <row r="34" spans="2:19">
      <c r="B34" s="673"/>
      <c r="C34" s="338">
        <v>30</v>
      </c>
      <c r="D34" s="38" t="s">
        <v>703</v>
      </c>
      <c r="E34" s="14" t="s">
        <v>704</v>
      </c>
      <c r="F34" s="171">
        <v>153.79</v>
      </c>
      <c r="G34" s="15">
        <v>95.6</v>
      </c>
      <c r="H34" s="85">
        <f t="shared" si="8"/>
        <v>14702.323999999999</v>
      </c>
      <c r="I34" s="86">
        <f t="shared" si="1"/>
        <v>14702.323999999999</v>
      </c>
      <c r="J34" s="15">
        <v>84.2</v>
      </c>
      <c r="K34" s="17">
        <f t="shared" si="9"/>
        <v>12949.118</v>
      </c>
      <c r="L34" s="90">
        <f t="shared" si="3"/>
        <v>13596.573900000001</v>
      </c>
      <c r="M34" s="15">
        <v>83.8</v>
      </c>
      <c r="N34" s="17">
        <f t="shared" si="10"/>
        <v>12887.601999999999</v>
      </c>
      <c r="O34" s="90">
        <f t="shared" si="5"/>
        <v>13531.982099999999</v>
      </c>
      <c r="P34" s="324" t="s">
        <v>708</v>
      </c>
      <c r="S34" s="345"/>
    </row>
    <row r="35" spans="2:19">
      <c r="B35" s="673"/>
      <c r="C35" s="338">
        <v>31</v>
      </c>
      <c r="D35" s="38" t="s">
        <v>22</v>
      </c>
      <c r="E35" s="14" t="s">
        <v>260</v>
      </c>
      <c r="F35" s="306">
        <v>284.54000000000002</v>
      </c>
      <c r="G35" s="15">
        <v>95.6</v>
      </c>
      <c r="H35" s="85">
        <f t="shared" si="8"/>
        <v>27202.024000000001</v>
      </c>
      <c r="I35" s="86">
        <f t="shared" si="1"/>
        <v>27202.024000000001</v>
      </c>
      <c r="J35" s="15">
        <v>84.2</v>
      </c>
      <c r="K35" s="17">
        <f t="shared" si="9"/>
        <v>23958.268000000004</v>
      </c>
      <c r="L35" s="90">
        <f t="shared" si="3"/>
        <v>25156.181400000005</v>
      </c>
      <c r="M35" s="15">
        <v>83.8</v>
      </c>
      <c r="N35" s="17">
        <f t="shared" si="10"/>
        <v>23844.452000000001</v>
      </c>
      <c r="O35" s="90">
        <f t="shared" si="5"/>
        <v>25036.674600000002</v>
      </c>
      <c r="P35" s="324" t="s">
        <v>708</v>
      </c>
      <c r="S35" s="345"/>
    </row>
    <row r="36" spans="2:19" ht="18" thickBot="1">
      <c r="B36" s="674"/>
      <c r="C36" s="386">
        <v>32</v>
      </c>
      <c r="D36" s="290" t="s">
        <v>23</v>
      </c>
      <c r="E36" s="31" t="s">
        <v>261</v>
      </c>
      <c r="F36" s="367">
        <v>302.08</v>
      </c>
      <c r="G36" s="21">
        <v>95.6</v>
      </c>
      <c r="H36" s="241">
        <f t="shared" si="8"/>
        <v>28878.847999999998</v>
      </c>
      <c r="I36" s="242">
        <f t="shared" si="1"/>
        <v>28878.847999999998</v>
      </c>
      <c r="J36" s="21">
        <v>84.2</v>
      </c>
      <c r="K36" s="243">
        <f t="shared" si="9"/>
        <v>25435.135999999999</v>
      </c>
      <c r="L36" s="244">
        <f t="shared" si="3"/>
        <v>26706.892800000001</v>
      </c>
      <c r="M36" s="21">
        <v>83.8</v>
      </c>
      <c r="N36" s="243">
        <f t="shared" si="10"/>
        <v>25314.303999999996</v>
      </c>
      <c r="O36" s="244">
        <f t="shared" si="5"/>
        <v>26580.019199999999</v>
      </c>
      <c r="P36" s="335" t="s">
        <v>708</v>
      </c>
      <c r="Q36" s="332"/>
      <c r="R36" s="332"/>
      <c r="S36" s="346"/>
    </row>
    <row r="37" spans="2:19">
      <c r="D37" s="195" t="s">
        <v>728</v>
      </c>
      <c r="E37" s="194" t="s">
        <v>729</v>
      </c>
      <c r="F37" s="385">
        <v>61.43</v>
      </c>
      <c r="G37" s="3"/>
      <c r="H37" s="3"/>
      <c r="I37" s="3"/>
      <c r="J37" s="4"/>
      <c r="K37" s="4"/>
      <c r="L37" s="2"/>
      <c r="M37" s="4"/>
      <c r="N37" s="4"/>
      <c r="O37" s="2"/>
      <c r="P37" s="2"/>
    </row>
    <row r="38" spans="2:19">
      <c r="G38" s="3"/>
      <c r="J38" s="4"/>
      <c r="K38" s="4"/>
      <c r="L38" s="2"/>
      <c r="M38" s="4"/>
      <c r="N38" s="4"/>
      <c r="O38" s="2"/>
      <c r="P38" s="2"/>
    </row>
  </sheetData>
  <mergeCells count="12">
    <mergeCell ref="Q2:S3"/>
    <mergeCell ref="D24:D25"/>
    <mergeCell ref="B28:B36"/>
    <mergeCell ref="B10:B16"/>
    <mergeCell ref="B17:B26"/>
    <mergeCell ref="C2:E3"/>
    <mergeCell ref="D10:D11"/>
    <mergeCell ref="D15:D16"/>
    <mergeCell ref="B5:B9"/>
    <mergeCell ref="G3:H3"/>
    <mergeCell ref="M3:N3"/>
    <mergeCell ref="J3:K3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6915-8840-4583-8335-EE7936BD3543}">
  <dimension ref="B1:T113"/>
  <sheetViews>
    <sheetView tabSelected="1" zoomScale="90" zoomScaleNormal="90" workbookViewId="0">
      <selection activeCell="E8" sqref="E8"/>
    </sheetView>
  </sheetViews>
  <sheetFormatPr defaultRowHeight="16.5"/>
  <cols>
    <col min="1" max="1" width="4.875" customWidth="1"/>
    <col min="2" max="2" width="25.875" customWidth="1"/>
    <col min="3" max="3" width="3.875" customWidth="1"/>
    <col min="4" max="4" width="11" customWidth="1"/>
    <col min="5" max="5" width="120.875" customWidth="1"/>
    <col min="6" max="6" width="9.875" customWidth="1"/>
    <col min="7" max="7" width="15.125" customWidth="1"/>
    <col min="8" max="8" width="9.75" customWidth="1"/>
    <col min="9" max="9" width="12" customWidth="1"/>
    <col min="10" max="10" width="11.25" customWidth="1"/>
    <col min="11" max="12" width="9.625" style="10" bestFit="1" customWidth="1"/>
    <col min="13" max="13" width="11.125" customWidth="1"/>
    <col min="14" max="14" width="15" style="10" customWidth="1"/>
    <col min="15" max="15" width="14.75" style="10" customWidth="1"/>
    <col min="16" max="16" width="11.125" customWidth="1"/>
    <col min="17" max="17" width="14.25" style="10" customWidth="1"/>
    <col min="18" max="18" width="14.75" style="10" customWidth="1"/>
    <col min="19" max="19" width="8.625" customWidth="1"/>
    <col min="20" max="20" width="17.625" customWidth="1"/>
  </cols>
  <sheetData>
    <row r="1" spans="2:20">
      <c r="F1" s="688" t="s">
        <v>926</v>
      </c>
      <c r="G1" s="689"/>
      <c r="H1" s="689" t="s">
        <v>772</v>
      </c>
      <c r="I1" s="689"/>
    </row>
    <row r="2" spans="2:20">
      <c r="F2" s="689"/>
      <c r="G2" s="689"/>
      <c r="H2" s="689"/>
      <c r="I2" s="689"/>
      <c r="S2" s="686" t="s">
        <v>719</v>
      </c>
      <c r="T2" s="669"/>
    </row>
    <row r="3" spans="2:20" ht="17.25" customHeight="1">
      <c r="B3" s="685" t="s">
        <v>867</v>
      </c>
      <c r="C3" s="685"/>
      <c r="D3" s="685"/>
      <c r="E3" s="685"/>
      <c r="F3" s="690"/>
      <c r="G3" s="690"/>
      <c r="H3" s="690"/>
      <c r="I3" s="690"/>
      <c r="J3" s="691" t="s">
        <v>223</v>
      </c>
      <c r="K3" s="691"/>
      <c r="L3" s="301" t="s">
        <v>4</v>
      </c>
      <c r="M3" s="691" t="s">
        <v>843</v>
      </c>
      <c r="N3" s="691"/>
      <c r="O3" s="162" t="s">
        <v>4</v>
      </c>
      <c r="P3" s="691" t="s">
        <v>842</v>
      </c>
      <c r="Q3" s="691"/>
      <c r="R3" s="162" t="s">
        <v>4</v>
      </c>
      <c r="S3" s="687"/>
      <c r="T3" s="687"/>
    </row>
    <row r="4" spans="2:20" ht="17.25">
      <c r="B4" s="91" t="s">
        <v>101</v>
      </c>
      <c r="C4" s="92" t="s">
        <v>0</v>
      </c>
      <c r="D4" s="92" t="s">
        <v>102</v>
      </c>
      <c r="E4" s="92" t="s">
        <v>2</v>
      </c>
      <c r="F4" s="91" t="s">
        <v>103</v>
      </c>
      <c r="G4" s="92" t="s">
        <v>756</v>
      </c>
      <c r="H4" s="91" t="s">
        <v>726</v>
      </c>
      <c r="I4" s="92" t="s">
        <v>104</v>
      </c>
      <c r="J4" s="92" t="s">
        <v>105</v>
      </c>
      <c r="K4" s="163" t="s">
        <v>106</v>
      </c>
      <c r="L4" s="164" t="s">
        <v>224</v>
      </c>
      <c r="M4" s="92" t="s">
        <v>105</v>
      </c>
      <c r="N4" s="163" t="s">
        <v>680</v>
      </c>
      <c r="O4" s="164" t="s">
        <v>679</v>
      </c>
      <c r="P4" s="92" t="s">
        <v>105</v>
      </c>
      <c r="Q4" s="163" t="s">
        <v>716</v>
      </c>
      <c r="R4" s="164" t="s">
        <v>862</v>
      </c>
      <c r="S4" s="37" t="s">
        <v>691</v>
      </c>
      <c r="T4" s="37" t="s">
        <v>85</v>
      </c>
    </row>
    <row r="5" spans="2:20" ht="17.25">
      <c r="B5" s="93" t="s">
        <v>108</v>
      </c>
      <c r="C5" s="94">
        <v>1</v>
      </c>
      <c r="D5" s="95" t="s">
        <v>109</v>
      </c>
      <c r="E5" s="95" t="s">
        <v>254</v>
      </c>
      <c r="F5" s="96" t="s">
        <v>110</v>
      </c>
      <c r="G5" s="447" t="s">
        <v>758</v>
      </c>
      <c r="H5" s="446" t="s">
        <v>768</v>
      </c>
      <c r="I5" s="20">
        <v>187.71</v>
      </c>
      <c r="J5" s="195">
        <v>95.6</v>
      </c>
      <c r="K5" s="196">
        <f>I5*J5</f>
        <v>17945.076000000001</v>
      </c>
      <c r="L5" s="197">
        <f>K5*1</f>
        <v>17945.076000000001</v>
      </c>
      <c r="M5" s="195">
        <v>84.2</v>
      </c>
      <c r="N5" s="17">
        <f>I5*M5</f>
        <v>15805.182000000001</v>
      </c>
      <c r="O5" s="90">
        <f>N5*1.05</f>
        <v>16595.4411</v>
      </c>
      <c r="P5" s="195">
        <v>83.8</v>
      </c>
      <c r="Q5" s="17">
        <f>I5*P5</f>
        <v>15730.098</v>
      </c>
      <c r="R5" s="90">
        <f>Q5*1.05</f>
        <v>16516.602900000002</v>
      </c>
    </row>
    <row r="6" spans="2:20" ht="17.25">
      <c r="B6" s="93" t="s">
        <v>108</v>
      </c>
      <c r="C6" s="94">
        <v>2</v>
      </c>
      <c r="D6" s="115" t="s">
        <v>111</v>
      </c>
      <c r="E6" s="115" t="s">
        <v>907</v>
      </c>
      <c r="F6" s="96" t="s">
        <v>110</v>
      </c>
      <c r="G6" s="447" t="s">
        <v>758</v>
      </c>
      <c r="H6" s="446" t="s">
        <v>769</v>
      </c>
      <c r="I6" s="20">
        <v>187.71</v>
      </c>
      <c r="J6" s="195">
        <v>95.6</v>
      </c>
      <c r="K6" s="196">
        <f t="shared" ref="K6:K70" si="0">I6*J6</f>
        <v>17945.076000000001</v>
      </c>
      <c r="L6" s="197">
        <f t="shared" ref="L6:L70" si="1">K6*1</f>
        <v>17945.076000000001</v>
      </c>
      <c r="M6" s="195">
        <v>84.2</v>
      </c>
      <c r="N6" s="17">
        <f t="shared" ref="N6:N70" si="2">I6*M6</f>
        <v>15805.182000000001</v>
      </c>
      <c r="O6" s="90">
        <f t="shared" ref="O6:O70" si="3">N6*1.05</f>
        <v>16595.4411</v>
      </c>
      <c r="P6" s="195">
        <v>83.8</v>
      </c>
      <c r="Q6" s="17">
        <f t="shared" ref="Q6:Q69" si="4">I6*P6</f>
        <v>15730.098</v>
      </c>
      <c r="R6" s="90">
        <f t="shared" ref="R6:R69" si="5">Q6*1.05</f>
        <v>16516.602900000002</v>
      </c>
    </row>
    <row r="7" spans="2:20" ht="17.25">
      <c r="B7" s="93" t="s">
        <v>108</v>
      </c>
      <c r="C7" s="94">
        <v>3</v>
      </c>
      <c r="D7" s="95" t="s">
        <v>112</v>
      </c>
      <c r="E7" s="95" t="s">
        <v>773</v>
      </c>
      <c r="F7" s="96" t="s">
        <v>110</v>
      </c>
      <c r="G7" s="447" t="s">
        <v>758</v>
      </c>
      <c r="H7" s="446" t="s">
        <v>768</v>
      </c>
      <c r="I7" s="20">
        <v>187.71</v>
      </c>
      <c r="J7" s="195">
        <v>95.6</v>
      </c>
      <c r="K7" s="196">
        <f t="shared" si="0"/>
        <v>17945.076000000001</v>
      </c>
      <c r="L7" s="197">
        <f t="shared" si="1"/>
        <v>17945.076000000001</v>
      </c>
      <c r="M7" s="195">
        <v>84.2</v>
      </c>
      <c r="N7" s="17">
        <f t="shared" si="2"/>
        <v>15805.182000000001</v>
      </c>
      <c r="O7" s="90">
        <f t="shared" si="3"/>
        <v>16595.4411</v>
      </c>
      <c r="P7" s="195">
        <v>83.8</v>
      </c>
      <c r="Q7" s="17">
        <f t="shared" si="4"/>
        <v>15730.098</v>
      </c>
      <c r="R7" s="90">
        <f t="shared" si="5"/>
        <v>16516.602900000002</v>
      </c>
    </row>
    <row r="8" spans="2:20" ht="17.25">
      <c r="B8" s="93" t="s">
        <v>108</v>
      </c>
      <c r="C8" s="94">
        <v>4</v>
      </c>
      <c r="D8" s="95" t="s">
        <v>113</v>
      </c>
      <c r="E8" s="95" t="s">
        <v>886</v>
      </c>
      <c r="F8" s="96" t="s">
        <v>110</v>
      </c>
      <c r="G8" s="447" t="s">
        <v>758</v>
      </c>
      <c r="H8" s="446" t="s">
        <v>769</v>
      </c>
      <c r="I8" s="20">
        <v>187.71</v>
      </c>
      <c r="J8" s="195">
        <v>95.6</v>
      </c>
      <c r="K8" s="196">
        <f t="shared" si="0"/>
        <v>17945.076000000001</v>
      </c>
      <c r="L8" s="197">
        <f t="shared" si="1"/>
        <v>17945.076000000001</v>
      </c>
      <c r="M8" s="195">
        <v>84.2</v>
      </c>
      <c r="N8" s="17">
        <f t="shared" si="2"/>
        <v>15805.182000000001</v>
      </c>
      <c r="O8" s="90">
        <f t="shared" si="3"/>
        <v>16595.4411</v>
      </c>
      <c r="P8" s="195">
        <v>83.8</v>
      </c>
      <c r="Q8" s="17">
        <f t="shared" si="4"/>
        <v>15730.098</v>
      </c>
      <c r="R8" s="90">
        <f t="shared" si="5"/>
        <v>16516.602900000002</v>
      </c>
    </row>
    <row r="9" spans="2:20" ht="17.25">
      <c r="B9" s="93" t="s">
        <v>114</v>
      </c>
      <c r="C9" s="94">
        <v>5</v>
      </c>
      <c r="D9" s="95" t="s">
        <v>115</v>
      </c>
      <c r="E9" s="95" t="s">
        <v>887</v>
      </c>
      <c r="F9" s="96" t="s">
        <v>110</v>
      </c>
      <c r="G9" s="447" t="s">
        <v>758</v>
      </c>
      <c r="H9" s="441" t="s">
        <v>766</v>
      </c>
      <c r="I9" s="20">
        <v>187.71</v>
      </c>
      <c r="J9" s="195">
        <v>95.6</v>
      </c>
      <c r="K9" s="196">
        <f t="shared" si="0"/>
        <v>17945.076000000001</v>
      </c>
      <c r="L9" s="197">
        <f t="shared" si="1"/>
        <v>17945.076000000001</v>
      </c>
      <c r="M9" s="195">
        <v>84.2</v>
      </c>
      <c r="N9" s="17">
        <f t="shared" si="2"/>
        <v>15805.182000000001</v>
      </c>
      <c r="O9" s="90">
        <f t="shared" si="3"/>
        <v>16595.4411</v>
      </c>
      <c r="P9" s="195">
        <v>83.8</v>
      </c>
      <c r="Q9" s="17">
        <f t="shared" si="4"/>
        <v>15730.098</v>
      </c>
      <c r="R9" s="90">
        <f t="shared" si="5"/>
        <v>16516.602900000002</v>
      </c>
    </row>
    <row r="10" spans="2:20" ht="17.25">
      <c r="B10" s="93" t="s">
        <v>116</v>
      </c>
      <c r="C10" s="94">
        <v>6</v>
      </c>
      <c r="D10" s="95" t="s">
        <v>117</v>
      </c>
      <c r="E10" s="95" t="s">
        <v>888</v>
      </c>
      <c r="F10" s="96" t="s">
        <v>110</v>
      </c>
      <c r="G10" s="447" t="s">
        <v>758</v>
      </c>
      <c r="H10" s="445" t="s">
        <v>770</v>
      </c>
      <c r="I10" s="20">
        <v>187.71</v>
      </c>
      <c r="J10" s="195">
        <v>95.6</v>
      </c>
      <c r="K10" s="196">
        <f t="shared" si="0"/>
        <v>17945.076000000001</v>
      </c>
      <c r="L10" s="197">
        <f t="shared" si="1"/>
        <v>17945.076000000001</v>
      </c>
      <c r="M10" s="195">
        <v>84.2</v>
      </c>
      <c r="N10" s="17">
        <f t="shared" si="2"/>
        <v>15805.182000000001</v>
      </c>
      <c r="O10" s="90">
        <f t="shared" si="3"/>
        <v>16595.4411</v>
      </c>
      <c r="P10" s="195">
        <v>83.8</v>
      </c>
      <c r="Q10" s="17">
        <f t="shared" si="4"/>
        <v>15730.098</v>
      </c>
      <c r="R10" s="90">
        <f t="shared" si="5"/>
        <v>16516.602900000002</v>
      </c>
    </row>
    <row r="11" spans="2:20" ht="17.25">
      <c r="B11" s="93" t="s">
        <v>118</v>
      </c>
      <c r="C11" s="94">
        <v>7</v>
      </c>
      <c r="D11" s="95" t="s">
        <v>119</v>
      </c>
      <c r="E11" s="95" t="s">
        <v>889</v>
      </c>
      <c r="F11" s="96" t="s">
        <v>110</v>
      </c>
      <c r="G11" s="447" t="s">
        <v>758</v>
      </c>
      <c r="H11" s="443" t="s">
        <v>771</v>
      </c>
      <c r="I11" s="20">
        <v>187.71</v>
      </c>
      <c r="J11" s="195">
        <v>95.6</v>
      </c>
      <c r="K11" s="196">
        <f t="shared" si="0"/>
        <v>17945.076000000001</v>
      </c>
      <c r="L11" s="197">
        <f t="shared" si="1"/>
        <v>17945.076000000001</v>
      </c>
      <c r="M11" s="195">
        <v>84.2</v>
      </c>
      <c r="N11" s="17">
        <f t="shared" si="2"/>
        <v>15805.182000000001</v>
      </c>
      <c r="O11" s="90">
        <f t="shared" si="3"/>
        <v>16595.4411</v>
      </c>
      <c r="P11" s="195">
        <v>83.8</v>
      </c>
      <c r="Q11" s="17">
        <f t="shared" si="4"/>
        <v>15730.098</v>
      </c>
      <c r="R11" s="90">
        <f t="shared" si="5"/>
        <v>16516.602900000002</v>
      </c>
    </row>
    <row r="12" spans="2:20" ht="17.25">
      <c r="B12" s="93" t="s">
        <v>116</v>
      </c>
      <c r="C12" s="94">
        <v>8</v>
      </c>
      <c r="D12" s="508" t="s">
        <v>120</v>
      </c>
      <c r="E12" s="508" t="s">
        <v>890</v>
      </c>
      <c r="F12" s="96" t="s">
        <v>110</v>
      </c>
      <c r="G12" s="447" t="s">
        <v>758</v>
      </c>
      <c r="H12" s="441" t="s">
        <v>766</v>
      </c>
      <c r="I12" s="20">
        <v>187.71</v>
      </c>
      <c r="J12" s="195">
        <v>95.6</v>
      </c>
      <c r="K12" s="196">
        <f t="shared" si="0"/>
        <v>17945.076000000001</v>
      </c>
      <c r="L12" s="197">
        <f t="shared" si="1"/>
        <v>17945.076000000001</v>
      </c>
      <c r="M12" s="195">
        <v>84.2</v>
      </c>
      <c r="N12" s="17">
        <f t="shared" si="2"/>
        <v>15805.182000000001</v>
      </c>
      <c r="O12" s="90">
        <f t="shared" si="3"/>
        <v>16595.4411</v>
      </c>
      <c r="P12" s="195">
        <v>83.8</v>
      </c>
      <c r="Q12" s="17">
        <f t="shared" si="4"/>
        <v>15730.098</v>
      </c>
      <c r="R12" s="90">
        <f t="shared" si="5"/>
        <v>16516.602900000002</v>
      </c>
    </row>
    <row r="13" spans="2:20" ht="17.25">
      <c r="B13" s="97" t="s">
        <v>123</v>
      </c>
      <c r="C13" s="94">
        <v>9</v>
      </c>
      <c r="D13" s="95" t="s">
        <v>122</v>
      </c>
      <c r="E13" s="95" t="s">
        <v>774</v>
      </c>
      <c r="F13" s="96" t="s">
        <v>110</v>
      </c>
      <c r="G13" s="447" t="s">
        <v>758</v>
      </c>
      <c r="H13" s="444" t="s">
        <v>767</v>
      </c>
      <c r="I13" s="20">
        <v>187.71</v>
      </c>
      <c r="J13" s="195">
        <v>95.6</v>
      </c>
      <c r="K13" s="196">
        <f t="shared" si="0"/>
        <v>17945.076000000001</v>
      </c>
      <c r="L13" s="197">
        <f t="shared" si="1"/>
        <v>17945.076000000001</v>
      </c>
      <c r="M13" s="195">
        <v>84.2</v>
      </c>
      <c r="N13" s="17">
        <f t="shared" si="2"/>
        <v>15805.182000000001</v>
      </c>
      <c r="O13" s="90">
        <f t="shared" si="3"/>
        <v>16595.4411</v>
      </c>
      <c r="P13" s="195">
        <v>83.8</v>
      </c>
      <c r="Q13" s="17">
        <f t="shared" si="4"/>
        <v>15730.098</v>
      </c>
      <c r="R13" s="90">
        <f t="shared" si="5"/>
        <v>16516.602900000002</v>
      </c>
    </row>
    <row r="14" spans="2:20" ht="17.25">
      <c r="B14" s="97" t="s">
        <v>123</v>
      </c>
      <c r="C14" s="94">
        <v>10</v>
      </c>
      <c r="D14" s="115" t="s">
        <v>121</v>
      </c>
      <c r="E14" s="115" t="s">
        <v>775</v>
      </c>
      <c r="F14" s="96" t="s">
        <v>110</v>
      </c>
      <c r="G14" s="448" t="s">
        <v>757</v>
      </c>
      <c r="H14" s="444" t="s">
        <v>767</v>
      </c>
      <c r="I14" s="20">
        <v>187.71</v>
      </c>
      <c r="J14" s="195">
        <v>95.6</v>
      </c>
      <c r="K14" s="196">
        <f t="shared" si="0"/>
        <v>17945.076000000001</v>
      </c>
      <c r="L14" s="197">
        <f t="shared" si="1"/>
        <v>17945.076000000001</v>
      </c>
      <c r="M14" s="195">
        <v>84.2</v>
      </c>
      <c r="N14" s="17">
        <f t="shared" si="2"/>
        <v>15805.182000000001</v>
      </c>
      <c r="O14" s="90">
        <f t="shared" si="3"/>
        <v>16595.4411</v>
      </c>
      <c r="P14" s="195">
        <v>83.8</v>
      </c>
      <c r="Q14" s="17">
        <f t="shared" si="4"/>
        <v>15730.098</v>
      </c>
      <c r="R14" s="90">
        <f t="shared" si="5"/>
        <v>16516.602900000002</v>
      </c>
    </row>
    <row r="15" spans="2:20" ht="17.25">
      <c r="B15" s="97" t="s">
        <v>123</v>
      </c>
      <c r="C15" s="94">
        <v>11</v>
      </c>
      <c r="D15" s="95" t="s">
        <v>126</v>
      </c>
      <c r="E15" s="95" t="s">
        <v>776</v>
      </c>
      <c r="F15" s="96" t="s">
        <v>127</v>
      </c>
      <c r="G15" s="447" t="s">
        <v>758</v>
      </c>
      <c r="H15" s="444" t="s">
        <v>767</v>
      </c>
      <c r="I15" s="20">
        <v>281.57</v>
      </c>
      <c r="J15" s="195">
        <v>95.6</v>
      </c>
      <c r="K15" s="196">
        <f t="shared" si="0"/>
        <v>26918.091999999997</v>
      </c>
      <c r="L15" s="197">
        <f t="shared" si="1"/>
        <v>26918.091999999997</v>
      </c>
      <c r="M15" s="195">
        <v>84.2</v>
      </c>
      <c r="N15" s="17">
        <f t="shared" si="2"/>
        <v>23708.194</v>
      </c>
      <c r="O15" s="90">
        <f t="shared" si="3"/>
        <v>24893.6037</v>
      </c>
      <c r="P15" s="195">
        <v>83.8</v>
      </c>
      <c r="Q15" s="17">
        <f t="shared" si="4"/>
        <v>23595.565999999999</v>
      </c>
      <c r="R15" s="90">
        <f t="shared" si="5"/>
        <v>24775.344300000001</v>
      </c>
    </row>
    <row r="16" spans="2:20" ht="17.25">
      <c r="B16" s="97" t="s">
        <v>123</v>
      </c>
      <c r="C16" s="94">
        <v>12</v>
      </c>
      <c r="D16" s="115" t="s">
        <v>128</v>
      </c>
      <c r="E16" s="115" t="s">
        <v>255</v>
      </c>
      <c r="F16" s="96" t="s">
        <v>125</v>
      </c>
      <c r="G16" s="447" t="s">
        <v>758</v>
      </c>
      <c r="H16" s="444" t="s">
        <v>767</v>
      </c>
      <c r="I16" s="20">
        <v>525.58000000000004</v>
      </c>
      <c r="J16" s="195">
        <v>95.6</v>
      </c>
      <c r="K16" s="196">
        <f t="shared" si="0"/>
        <v>50245.448000000004</v>
      </c>
      <c r="L16" s="197">
        <f t="shared" si="1"/>
        <v>50245.448000000004</v>
      </c>
      <c r="M16" s="195">
        <v>84.2</v>
      </c>
      <c r="N16" s="17">
        <f t="shared" si="2"/>
        <v>44253.836000000003</v>
      </c>
      <c r="O16" s="90">
        <f t="shared" si="3"/>
        <v>46466.527800000003</v>
      </c>
      <c r="P16" s="195">
        <v>83.8</v>
      </c>
      <c r="Q16" s="17">
        <f t="shared" si="4"/>
        <v>44043.603999999999</v>
      </c>
      <c r="R16" s="90">
        <f t="shared" si="5"/>
        <v>46245.784200000002</v>
      </c>
    </row>
    <row r="17" spans="2:18" ht="17.25">
      <c r="B17" s="97" t="s">
        <v>123</v>
      </c>
      <c r="C17" s="94">
        <v>13</v>
      </c>
      <c r="D17" s="435" t="s">
        <v>124</v>
      </c>
      <c r="E17" s="435" t="s">
        <v>777</v>
      </c>
      <c r="F17" s="96" t="s">
        <v>125</v>
      </c>
      <c r="G17" s="449" t="s">
        <v>761</v>
      </c>
      <c r="H17" s="444" t="s">
        <v>767</v>
      </c>
      <c r="I17" s="20">
        <v>525.58000000000004</v>
      </c>
      <c r="J17" s="195">
        <v>95.6</v>
      </c>
      <c r="K17" s="196">
        <f t="shared" si="0"/>
        <v>50245.448000000004</v>
      </c>
      <c r="L17" s="197">
        <f t="shared" si="1"/>
        <v>50245.448000000004</v>
      </c>
      <c r="M17" s="195">
        <v>84.2</v>
      </c>
      <c r="N17" s="17">
        <f t="shared" si="2"/>
        <v>44253.836000000003</v>
      </c>
      <c r="O17" s="90">
        <f t="shared" si="3"/>
        <v>46466.527800000003</v>
      </c>
      <c r="P17" s="195">
        <v>83.8</v>
      </c>
      <c r="Q17" s="17">
        <f t="shared" si="4"/>
        <v>44043.603999999999</v>
      </c>
      <c r="R17" s="90">
        <f t="shared" si="5"/>
        <v>46245.784200000002</v>
      </c>
    </row>
    <row r="18" spans="2:18" ht="17.25">
      <c r="B18" s="98" t="s">
        <v>129</v>
      </c>
      <c r="C18" s="94">
        <v>14</v>
      </c>
      <c r="D18" s="95" t="s">
        <v>343</v>
      </c>
      <c r="E18" s="95" t="s">
        <v>779</v>
      </c>
      <c r="F18" s="96" t="s">
        <v>130</v>
      </c>
      <c r="G18" s="448" t="s">
        <v>757</v>
      </c>
      <c r="H18" s="444" t="s">
        <v>767</v>
      </c>
      <c r="I18" s="20">
        <v>375.42</v>
      </c>
      <c r="J18" s="195">
        <v>95.6</v>
      </c>
      <c r="K18" s="196">
        <f t="shared" si="0"/>
        <v>35890.152000000002</v>
      </c>
      <c r="L18" s="197">
        <f t="shared" si="1"/>
        <v>35890.152000000002</v>
      </c>
      <c r="M18" s="195">
        <v>84.2</v>
      </c>
      <c r="N18" s="17">
        <f t="shared" si="2"/>
        <v>31610.364000000001</v>
      </c>
      <c r="O18" s="90">
        <f t="shared" si="3"/>
        <v>33190.8822</v>
      </c>
      <c r="P18" s="195">
        <v>83.8</v>
      </c>
      <c r="Q18" s="17">
        <f t="shared" si="4"/>
        <v>31460.196</v>
      </c>
      <c r="R18" s="90">
        <f t="shared" si="5"/>
        <v>33033.205800000003</v>
      </c>
    </row>
    <row r="19" spans="2:18" ht="17.25">
      <c r="B19" s="98" t="s">
        <v>736</v>
      </c>
      <c r="C19" s="94">
        <v>15</v>
      </c>
      <c r="D19" s="95" t="s">
        <v>735</v>
      </c>
      <c r="E19" s="95" t="s">
        <v>778</v>
      </c>
      <c r="F19" s="96" t="s">
        <v>135</v>
      </c>
      <c r="G19" s="448" t="s">
        <v>757</v>
      </c>
      <c r="H19" s="441" t="s">
        <v>766</v>
      </c>
      <c r="I19" s="387">
        <v>131.4</v>
      </c>
      <c r="J19" s="195">
        <v>95.6</v>
      </c>
      <c r="K19" s="196">
        <f t="shared" ref="K19" si="6">I19*J19</f>
        <v>12561.84</v>
      </c>
      <c r="L19" s="197">
        <f t="shared" ref="L19" si="7">K19*1</f>
        <v>12561.84</v>
      </c>
      <c r="M19" s="195">
        <v>84.2</v>
      </c>
      <c r="N19" s="17">
        <f t="shared" ref="N19" si="8">I19*M19</f>
        <v>11063.880000000001</v>
      </c>
      <c r="O19" s="90">
        <f t="shared" ref="O19" si="9">N19*1.05</f>
        <v>11617.074000000002</v>
      </c>
      <c r="P19" s="195">
        <v>83.8</v>
      </c>
      <c r="Q19" s="17">
        <f t="shared" si="4"/>
        <v>11011.32</v>
      </c>
      <c r="R19" s="90">
        <f t="shared" si="5"/>
        <v>11561.886</v>
      </c>
    </row>
    <row r="20" spans="2:18" ht="17.25">
      <c r="B20" s="98" t="s">
        <v>866</v>
      </c>
      <c r="C20" s="94">
        <v>16</v>
      </c>
      <c r="D20" s="95" t="s">
        <v>141</v>
      </c>
      <c r="E20" s="95" t="s">
        <v>784</v>
      </c>
      <c r="F20" s="96" t="s">
        <v>135</v>
      </c>
      <c r="G20" s="448" t="s">
        <v>757</v>
      </c>
      <c r="H20" s="441" t="s">
        <v>766</v>
      </c>
      <c r="I20" s="387">
        <v>131.4</v>
      </c>
      <c r="J20" s="195">
        <v>95.6</v>
      </c>
      <c r="K20" s="196">
        <f>I20*J20</f>
        <v>12561.84</v>
      </c>
      <c r="L20" s="197">
        <f>K20*1</f>
        <v>12561.84</v>
      </c>
      <c r="M20" s="195">
        <v>84.2</v>
      </c>
      <c r="N20" s="17">
        <f>I20*M20</f>
        <v>11063.880000000001</v>
      </c>
      <c r="O20" s="90">
        <f>N20*1.05</f>
        <v>11617.074000000002</v>
      </c>
      <c r="P20" s="195">
        <v>83.8</v>
      </c>
      <c r="Q20" s="17">
        <f t="shared" si="4"/>
        <v>11011.32</v>
      </c>
      <c r="R20" s="90">
        <f t="shared" si="5"/>
        <v>11561.886</v>
      </c>
    </row>
    <row r="21" spans="2:18" ht="17.25">
      <c r="B21" s="159" t="s">
        <v>131</v>
      </c>
      <c r="C21" s="94">
        <v>17</v>
      </c>
      <c r="D21" s="115" t="s">
        <v>132</v>
      </c>
      <c r="E21" s="115" t="s">
        <v>780</v>
      </c>
      <c r="F21" s="96" t="s">
        <v>133</v>
      </c>
      <c r="G21" s="448" t="s">
        <v>757</v>
      </c>
      <c r="H21" s="441" t="s">
        <v>766</v>
      </c>
      <c r="I21" s="388">
        <v>56.32</v>
      </c>
      <c r="J21" s="195">
        <v>95.6</v>
      </c>
      <c r="K21" s="196">
        <f t="shared" si="0"/>
        <v>5384.192</v>
      </c>
      <c r="L21" s="197">
        <f t="shared" si="1"/>
        <v>5384.192</v>
      </c>
      <c r="M21" s="195">
        <v>84.2</v>
      </c>
      <c r="N21" s="17">
        <f t="shared" si="2"/>
        <v>4742.1440000000002</v>
      </c>
      <c r="O21" s="90">
        <f t="shared" si="3"/>
        <v>4979.2512000000006</v>
      </c>
      <c r="P21" s="195">
        <v>83.8</v>
      </c>
      <c r="Q21" s="17">
        <f t="shared" si="4"/>
        <v>4719.616</v>
      </c>
      <c r="R21" s="90">
        <f t="shared" si="5"/>
        <v>4955.5968000000003</v>
      </c>
    </row>
    <row r="22" spans="2:18" ht="17.25">
      <c r="B22" s="107" t="s">
        <v>231</v>
      </c>
      <c r="C22" s="94">
        <v>18</v>
      </c>
      <c r="D22" s="95" t="s">
        <v>134</v>
      </c>
      <c r="E22" s="95" t="s">
        <v>781</v>
      </c>
      <c r="F22" s="96" t="s">
        <v>135</v>
      </c>
      <c r="G22" s="448" t="s">
        <v>757</v>
      </c>
      <c r="H22" s="441" t="s">
        <v>766</v>
      </c>
      <c r="I22" s="387">
        <v>131.4</v>
      </c>
      <c r="J22" s="195">
        <v>95.6</v>
      </c>
      <c r="K22" s="196">
        <f t="shared" si="0"/>
        <v>12561.84</v>
      </c>
      <c r="L22" s="197">
        <f t="shared" si="1"/>
        <v>12561.84</v>
      </c>
      <c r="M22" s="195">
        <v>84.2</v>
      </c>
      <c r="N22" s="17">
        <f t="shared" si="2"/>
        <v>11063.880000000001</v>
      </c>
      <c r="O22" s="90">
        <f t="shared" si="3"/>
        <v>11617.074000000002</v>
      </c>
      <c r="P22" s="195">
        <v>83.8</v>
      </c>
      <c r="Q22" s="17">
        <f t="shared" si="4"/>
        <v>11011.32</v>
      </c>
      <c r="R22" s="90">
        <f t="shared" si="5"/>
        <v>11561.886</v>
      </c>
    </row>
    <row r="23" spans="2:18" ht="17.25">
      <c r="B23" s="99" t="s">
        <v>136</v>
      </c>
      <c r="C23" s="94">
        <v>19</v>
      </c>
      <c r="D23" s="115" t="s">
        <v>137</v>
      </c>
      <c r="E23" s="115" t="s">
        <v>782</v>
      </c>
      <c r="F23" s="96" t="s">
        <v>135</v>
      </c>
      <c r="G23" s="447" t="s">
        <v>758</v>
      </c>
      <c r="H23" s="441" t="s">
        <v>766</v>
      </c>
      <c r="I23" s="387">
        <v>131.4</v>
      </c>
      <c r="J23" s="195">
        <v>95.6</v>
      </c>
      <c r="K23" s="196">
        <f t="shared" si="0"/>
        <v>12561.84</v>
      </c>
      <c r="L23" s="197">
        <f t="shared" si="1"/>
        <v>12561.84</v>
      </c>
      <c r="M23" s="195">
        <v>84.2</v>
      </c>
      <c r="N23" s="17">
        <f t="shared" si="2"/>
        <v>11063.880000000001</v>
      </c>
      <c r="O23" s="90">
        <f t="shared" si="3"/>
        <v>11617.074000000002</v>
      </c>
      <c r="P23" s="195">
        <v>83.8</v>
      </c>
      <c r="Q23" s="17">
        <f t="shared" si="4"/>
        <v>11011.32</v>
      </c>
      <c r="R23" s="90">
        <f t="shared" si="5"/>
        <v>11561.886</v>
      </c>
    </row>
    <row r="24" spans="2:18" ht="17.25">
      <c r="B24" s="99" t="s">
        <v>136</v>
      </c>
      <c r="C24" s="94">
        <v>20</v>
      </c>
      <c r="D24" s="115" t="s">
        <v>138</v>
      </c>
      <c r="E24" s="115" t="s">
        <v>783</v>
      </c>
      <c r="F24" s="96" t="s">
        <v>110</v>
      </c>
      <c r="G24" s="450" t="s">
        <v>762</v>
      </c>
      <c r="H24" s="441" t="s">
        <v>766</v>
      </c>
      <c r="I24" s="20">
        <v>187.71</v>
      </c>
      <c r="J24" s="195">
        <v>95.6</v>
      </c>
      <c r="K24" s="196">
        <f t="shared" si="0"/>
        <v>17945.076000000001</v>
      </c>
      <c r="L24" s="197">
        <f t="shared" si="1"/>
        <v>17945.076000000001</v>
      </c>
      <c r="M24" s="195">
        <v>84.2</v>
      </c>
      <c r="N24" s="17">
        <f t="shared" si="2"/>
        <v>15805.182000000001</v>
      </c>
      <c r="O24" s="90">
        <f t="shared" si="3"/>
        <v>16595.4411</v>
      </c>
      <c r="P24" s="195">
        <v>83.8</v>
      </c>
      <c r="Q24" s="17">
        <f t="shared" si="4"/>
        <v>15730.098</v>
      </c>
      <c r="R24" s="90">
        <f t="shared" si="5"/>
        <v>16516.602900000002</v>
      </c>
    </row>
    <row r="25" spans="2:18" ht="17.25">
      <c r="B25" s="99" t="s">
        <v>136</v>
      </c>
      <c r="C25" s="94">
        <v>21</v>
      </c>
      <c r="D25" s="95" t="s">
        <v>139</v>
      </c>
      <c r="E25" s="95" t="s">
        <v>140</v>
      </c>
      <c r="F25" s="96" t="s">
        <v>127</v>
      </c>
      <c r="G25" s="448" t="s">
        <v>757</v>
      </c>
      <c r="H25" s="443" t="s">
        <v>767</v>
      </c>
      <c r="I25" s="20">
        <v>281.57</v>
      </c>
      <c r="J25" s="195">
        <v>95.6</v>
      </c>
      <c r="K25" s="196">
        <f t="shared" si="0"/>
        <v>26918.091999999997</v>
      </c>
      <c r="L25" s="197">
        <f t="shared" si="1"/>
        <v>26918.091999999997</v>
      </c>
      <c r="M25" s="195">
        <v>84.2</v>
      </c>
      <c r="N25" s="17">
        <f t="shared" si="2"/>
        <v>23708.194</v>
      </c>
      <c r="O25" s="90">
        <f t="shared" si="3"/>
        <v>24893.6037</v>
      </c>
      <c r="P25" s="195">
        <v>83.8</v>
      </c>
      <c r="Q25" s="17">
        <f t="shared" si="4"/>
        <v>23595.565999999999</v>
      </c>
      <c r="R25" s="90">
        <f t="shared" si="5"/>
        <v>24775.344300000001</v>
      </c>
    </row>
    <row r="26" spans="2:18" ht="17.25">
      <c r="B26" s="100" t="s">
        <v>234</v>
      </c>
      <c r="C26" s="94">
        <v>22</v>
      </c>
      <c r="D26" s="95" t="s">
        <v>142</v>
      </c>
      <c r="E26" s="95" t="s">
        <v>787</v>
      </c>
      <c r="F26" s="96" t="s">
        <v>135</v>
      </c>
      <c r="G26" s="450" t="s">
        <v>762</v>
      </c>
      <c r="H26" s="441" t="s">
        <v>766</v>
      </c>
      <c r="I26" s="387">
        <v>131.4</v>
      </c>
      <c r="J26" s="195">
        <v>95.6</v>
      </c>
      <c r="K26" s="196">
        <f t="shared" si="0"/>
        <v>12561.84</v>
      </c>
      <c r="L26" s="197">
        <f t="shared" si="1"/>
        <v>12561.84</v>
      </c>
      <c r="M26" s="195">
        <v>84.2</v>
      </c>
      <c r="N26" s="17">
        <f t="shared" si="2"/>
        <v>11063.880000000001</v>
      </c>
      <c r="O26" s="90">
        <f t="shared" si="3"/>
        <v>11617.074000000002</v>
      </c>
      <c r="P26" s="195">
        <v>83.8</v>
      </c>
      <c r="Q26" s="17">
        <f t="shared" si="4"/>
        <v>11011.32</v>
      </c>
      <c r="R26" s="90">
        <f t="shared" si="5"/>
        <v>11561.886</v>
      </c>
    </row>
    <row r="27" spans="2:18" ht="17.25">
      <c r="B27" s="100" t="s">
        <v>232</v>
      </c>
      <c r="C27" s="94">
        <v>23</v>
      </c>
      <c r="D27" s="95" t="s">
        <v>143</v>
      </c>
      <c r="E27" s="95" t="s">
        <v>788</v>
      </c>
      <c r="F27" s="96" t="s">
        <v>110</v>
      </c>
      <c r="G27" s="450" t="s">
        <v>762</v>
      </c>
      <c r="H27" s="442" t="s">
        <v>768</v>
      </c>
      <c r="I27" s="20">
        <v>187.71</v>
      </c>
      <c r="J27" s="195">
        <v>95.6</v>
      </c>
      <c r="K27" s="196">
        <f t="shared" si="0"/>
        <v>17945.076000000001</v>
      </c>
      <c r="L27" s="197">
        <f t="shared" si="1"/>
        <v>17945.076000000001</v>
      </c>
      <c r="M27" s="195">
        <v>84.2</v>
      </c>
      <c r="N27" s="17">
        <f t="shared" si="2"/>
        <v>15805.182000000001</v>
      </c>
      <c r="O27" s="90">
        <f t="shared" si="3"/>
        <v>16595.4411</v>
      </c>
      <c r="P27" s="195">
        <v>83.8</v>
      </c>
      <c r="Q27" s="17">
        <f t="shared" si="4"/>
        <v>15730.098</v>
      </c>
      <c r="R27" s="90">
        <f t="shared" si="5"/>
        <v>16516.602900000002</v>
      </c>
    </row>
    <row r="28" spans="2:18" ht="17.25">
      <c r="B28" s="100" t="s">
        <v>233</v>
      </c>
      <c r="C28" s="94">
        <v>24</v>
      </c>
      <c r="D28" s="95" t="s">
        <v>144</v>
      </c>
      <c r="E28" s="95" t="s">
        <v>789</v>
      </c>
      <c r="F28" s="96" t="s">
        <v>135</v>
      </c>
      <c r="G28" s="450" t="s">
        <v>762</v>
      </c>
      <c r="H28" s="441" t="s">
        <v>766</v>
      </c>
      <c r="I28" s="387">
        <v>131.4</v>
      </c>
      <c r="J28" s="195">
        <v>95.6</v>
      </c>
      <c r="K28" s="196">
        <f t="shared" si="0"/>
        <v>12561.84</v>
      </c>
      <c r="L28" s="197">
        <f t="shared" si="1"/>
        <v>12561.84</v>
      </c>
      <c r="M28" s="195">
        <v>84.2</v>
      </c>
      <c r="N28" s="17">
        <f t="shared" si="2"/>
        <v>11063.880000000001</v>
      </c>
      <c r="O28" s="90">
        <f t="shared" si="3"/>
        <v>11617.074000000002</v>
      </c>
      <c r="P28" s="195">
        <v>83.8</v>
      </c>
      <c r="Q28" s="17">
        <f t="shared" si="4"/>
        <v>11011.32</v>
      </c>
      <c r="R28" s="90">
        <f t="shared" si="5"/>
        <v>11561.886</v>
      </c>
    </row>
    <row r="29" spans="2:18" ht="17.25">
      <c r="B29" s="100" t="s">
        <v>234</v>
      </c>
      <c r="C29" s="94">
        <v>25</v>
      </c>
      <c r="D29" s="95" t="s">
        <v>145</v>
      </c>
      <c r="E29" s="95" t="s">
        <v>790</v>
      </c>
      <c r="F29" s="96" t="s">
        <v>110</v>
      </c>
      <c r="G29" s="448" t="s">
        <v>757</v>
      </c>
      <c r="H29" s="443" t="s">
        <v>767</v>
      </c>
      <c r="I29" s="20">
        <v>187.71</v>
      </c>
      <c r="J29" s="195">
        <v>95.6</v>
      </c>
      <c r="K29" s="196">
        <f t="shared" si="0"/>
        <v>17945.076000000001</v>
      </c>
      <c r="L29" s="197">
        <f t="shared" si="1"/>
        <v>17945.076000000001</v>
      </c>
      <c r="M29" s="195">
        <v>84.2</v>
      </c>
      <c r="N29" s="17">
        <f t="shared" si="2"/>
        <v>15805.182000000001</v>
      </c>
      <c r="O29" s="90">
        <f t="shared" si="3"/>
        <v>16595.4411</v>
      </c>
      <c r="P29" s="195">
        <v>83.8</v>
      </c>
      <c r="Q29" s="17">
        <f t="shared" si="4"/>
        <v>15730.098</v>
      </c>
      <c r="R29" s="90">
        <f t="shared" si="5"/>
        <v>16516.602900000002</v>
      </c>
    </row>
    <row r="30" spans="2:18" ht="17.25">
      <c r="B30" s="100" t="s">
        <v>235</v>
      </c>
      <c r="C30" s="94">
        <v>26</v>
      </c>
      <c r="D30" s="95" t="s">
        <v>146</v>
      </c>
      <c r="E30" s="95" t="s">
        <v>786</v>
      </c>
      <c r="F30" s="96" t="s">
        <v>110</v>
      </c>
      <c r="G30" s="450" t="s">
        <v>762</v>
      </c>
      <c r="H30" s="443" t="s">
        <v>767</v>
      </c>
      <c r="I30" s="20">
        <v>187.71</v>
      </c>
      <c r="J30" s="195">
        <v>95.6</v>
      </c>
      <c r="K30" s="196">
        <f t="shared" si="0"/>
        <v>17945.076000000001</v>
      </c>
      <c r="L30" s="197">
        <f t="shared" si="1"/>
        <v>17945.076000000001</v>
      </c>
      <c r="M30" s="195">
        <v>84.2</v>
      </c>
      <c r="N30" s="17">
        <f t="shared" si="2"/>
        <v>15805.182000000001</v>
      </c>
      <c r="O30" s="90">
        <f t="shared" si="3"/>
        <v>16595.4411</v>
      </c>
      <c r="P30" s="195">
        <v>83.8</v>
      </c>
      <c r="Q30" s="17">
        <f t="shared" si="4"/>
        <v>15730.098</v>
      </c>
      <c r="R30" s="90">
        <f t="shared" si="5"/>
        <v>16516.602900000002</v>
      </c>
    </row>
    <row r="31" spans="2:18" ht="17.25">
      <c r="B31" s="101" t="s">
        <v>236</v>
      </c>
      <c r="C31" s="94">
        <v>27</v>
      </c>
      <c r="D31" s="95" t="s">
        <v>147</v>
      </c>
      <c r="E31" s="95" t="s">
        <v>785</v>
      </c>
      <c r="F31" s="96" t="s">
        <v>135</v>
      </c>
      <c r="G31" s="450" t="s">
        <v>762</v>
      </c>
      <c r="H31" s="441" t="s">
        <v>766</v>
      </c>
      <c r="I31" s="387">
        <v>131.4</v>
      </c>
      <c r="J31" s="195">
        <v>95.6</v>
      </c>
      <c r="K31" s="196">
        <f t="shared" si="0"/>
        <v>12561.84</v>
      </c>
      <c r="L31" s="197">
        <f t="shared" si="1"/>
        <v>12561.84</v>
      </c>
      <c r="M31" s="195">
        <v>84.2</v>
      </c>
      <c r="N31" s="17">
        <f t="shared" si="2"/>
        <v>11063.880000000001</v>
      </c>
      <c r="O31" s="90">
        <f t="shared" si="3"/>
        <v>11617.074000000002</v>
      </c>
      <c r="P31" s="195">
        <v>83.8</v>
      </c>
      <c r="Q31" s="17">
        <f t="shared" si="4"/>
        <v>11011.32</v>
      </c>
      <c r="R31" s="90">
        <f t="shared" si="5"/>
        <v>11561.886</v>
      </c>
    </row>
    <row r="32" spans="2:18" ht="17.25">
      <c r="B32" s="101" t="s">
        <v>237</v>
      </c>
      <c r="C32" s="94">
        <v>28</v>
      </c>
      <c r="D32" s="115" t="s">
        <v>148</v>
      </c>
      <c r="E32" s="115" t="s">
        <v>791</v>
      </c>
      <c r="F32" s="96" t="s">
        <v>135</v>
      </c>
      <c r="G32" s="447" t="s">
        <v>758</v>
      </c>
      <c r="H32" s="441" t="s">
        <v>766</v>
      </c>
      <c r="I32" s="387">
        <v>131.4</v>
      </c>
      <c r="J32" s="195">
        <v>95.6</v>
      </c>
      <c r="K32" s="196">
        <f t="shared" si="0"/>
        <v>12561.84</v>
      </c>
      <c r="L32" s="197">
        <f t="shared" si="1"/>
        <v>12561.84</v>
      </c>
      <c r="M32" s="195">
        <v>84.2</v>
      </c>
      <c r="N32" s="17">
        <f t="shared" si="2"/>
        <v>11063.880000000001</v>
      </c>
      <c r="O32" s="90">
        <f t="shared" si="3"/>
        <v>11617.074000000002</v>
      </c>
      <c r="P32" s="195">
        <v>83.8</v>
      </c>
      <c r="Q32" s="17">
        <f t="shared" si="4"/>
        <v>11011.32</v>
      </c>
      <c r="R32" s="90">
        <f t="shared" si="5"/>
        <v>11561.886</v>
      </c>
    </row>
    <row r="33" spans="2:18" ht="17.25">
      <c r="B33" s="101" t="s">
        <v>238</v>
      </c>
      <c r="C33" s="94">
        <v>29</v>
      </c>
      <c r="D33" s="115" t="s">
        <v>149</v>
      </c>
      <c r="E33" s="115" t="s">
        <v>792</v>
      </c>
      <c r="F33" s="96" t="s">
        <v>135</v>
      </c>
      <c r="G33" s="447" t="s">
        <v>758</v>
      </c>
      <c r="H33" s="441" t="s">
        <v>766</v>
      </c>
      <c r="I33" s="387">
        <v>131.4</v>
      </c>
      <c r="J33" s="195">
        <v>95.6</v>
      </c>
      <c r="K33" s="196">
        <f t="shared" si="0"/>
        <v>12561.84</v>
      </c>
      <c r="L33" s="197">
        <f t="shared" si="1"/>
        <v>12561.84</v>
      </c>
      <c r="M33" s="195">
        <v>84.2</v>
      </c>
      <c r="N33" s="17">
        <f t="shared" si="2"/>
        <v>11063.880000000001</v>
      </c>
      <c r="O33" s="90">
        <f t="shared" si="3"/>
        <v>11617.074000000002</v>
      </c>
      <c r="P33" s="195">
        <v>83.8</v>
      </c>
      <c r="Q33" s="17">
        <f t="shared" si="4"/>
        <v>11011.32</v>
      </c>
      <c r="R33" s="90">
        <f t="shared" si="5"/>
        <v>11561.886</v>
      </c>
    </row>
    <row r="34" spans="2:18" ht="17.25">
      <c r="B34" s="101" t="s">
        <v>239</v>
      </c>
      <c r="C34" s="94">
        <v>30</v>
      </c>
      <c r="D34" s="95" t="s">
        <v>150</v>
      </c>
      <c r="E34" s="95" t="s">
        <v>793</v>
      </c>
      <c r="F34" s="96" t="s">
        <v>135</v>
      </c>
      <c r="G34" s="450" t="s">
        <v>762</v>
      </c>
      <c r="H34" s="441" t="s">
        <v>766</v>
      </c>
      <c r="I34" s="387">
        <v>131.4</v>
      </c>
      <c r="J34" s="195">
        <v>95.6</v>
      </c>
      <c r="K34" s="196">
        <f t="shared" si="0"/>
        <v>12561.84</v>
      </c>
      <c r="L34" s="197">
        <f t="shared" si="1"/>
        <v>12561.84</v>
      </c>
      <c r="M34" s="195">
        <v>84.2</v>
      </c>
      <c r="N34" s="17">
        <f t="shared" si="2"/>
        <v>11063.880000000001</v>
      </c>
      <c r="O34" s="90">
        <f t="shared" si="3"/>
        <v>11617.074000000002</v>
      </c>
      <c r="P34" s="195">
        <v>83.8</v>
      </c>
      <c r="Q34" s="17">
        <f t="shared" si="4"/>
        <v>11011.32</v>
      </c>
      <c r="R34" s="90">
        <f t="shared" si="5"/>
        <v>11561.886</v>
      </c>
    </row>
    <row r="35" spans="2:18" ht="17.25">
      <c r="B35" s="101" t="s">
        <v>240</v>
      </c>
      <c r="C35" s="94">
        <v>31</v>
      </c>
      <c r="D35" s="95" t="s">
        <v>151</v>
      </c>
      <c r="E35" s="95" t="s">
        <v>794</v>
      </c>
      <c r="F35" s="96" t="s">
        <v>110</v>
      </c>
      <c r="G35" s="450" t="s">
        <v>762</v>
      </c>
      <c r="H35" s="443" t="s">
        <v>767</v>
      </c>
      <c r="I35" s="20">
        <v>187.71</v>
      </c>
      <c r="J35" s="195">
        <v>95.6</v>
      </c>
      <c r="K35" s="196">
        <f t="shared" si="0"/>
        <v>17945.076000000001</v>
      </c>
      <c r="L35" s="197">
        <f t="shared" si="1"/>
        <v>17945.076000000001</v>
      </c>
      <c r="M35" s="195">
        <v>84.2</v>
      </c>
      <c r="N35" s="17">
        <f t="shared" si="2"/>
        <v>15805.182000000001</v>
      </c>
      <c r="O35" s="90">
        <f t="shared" si="3"/>
        <v>16595.4411</v>
      </c>
      <c r="P35" s="195">
        <v>83.8</v>
      </c>
      <c r="Q35" s="17">
        <f t="shared" si="4"/>
        <v>15730.098</v>
      </c>
      <c r="R35" s="90">
        <f t="shared" si="5"/>
        <v>16516.602900000002</v>
      </c>
    </row>
    <row r="36" spans="2:18" ht="17.25">
      <c r="B36" s="101" t="s">
        <v>241</v>
      </c>
      <c r="C36" s="94">
        <v>32</v>
      </c>
      <c r="D36" s="95" t="s">
        <v>152</v>
      </c>
      <c r="E36" s="95" t="s">
        <v>795</v>
      </c>
      <c r="F36" s="96" t="s">
        <v>133</v>
      </c>
      <c r="G36" s="448" t="s">
        <v>757</v>
      </c>
      <c r="H36" s="441" t="s">
        <v>766</v>
      </c>
      <c r="I36" s="20">
        <v>56.32</v>
      </c>
      <c r="J36" s="195">
        <v>95.6</v>
      </c>
      <c r="K36" s="196">
        <f t="shared" si="0"/>
        <v>5384.192</v>
      </c>
      <c r="L36" s="197">
        <f t="shared" si="1"/>
        <v>5384.192</v>
      </c>
      <c r="M36" s="195">
        <v>84.2</v>
      </c>
      <c r="N36" s="17">
        <f t="shared" si="2"/>
        <v>4742.1440000000002</v>
      </c>
      <c r="O36" s="90">
        <f t="shared" si="3"/>
        <v>4979.2512000000006</v>
      </c>
      <c r="P36" s="195">
        <v>83.8</v>
      </c>
      <c r="Q36" s="17">
        <f t="shared" si="4"/>
        <v>4719.616</v>
      </c>
      <c r="R36" s="90">
        <f t="shared" si="5"/>
        <v>4955.5968000000003</v>
      </c>
    </row>
    <row r="37" spans="2:18" ht="17.25">
      <c r="B37" s="101" t="s">
        <v>242</v>
      </c>
      <c r="C37" s="94">
        <v>33</v>
      </c>
      <c r="D37" s="95" t="s">
        <v>153</v>
      </c>
      <c r="E37" s="95" t="s">
        <v>796</v>
      </c>
      <c r="F37" s="96" t="s">
        <v>110</v>
      </c>
      <c r="G37" s="448" t="s">
        <v>757</v>
      </c>
      <c r="H37" s="443" t="s">
        <v>767</v>
      </c>
      <c r="I37" s="20">
        <v>187.71</v>
      </c>
      <c r="J37" s="195">
        <v>95.6</v>
      </c>
      <c r="K37" s="196">
        <f t="shared" si="0"/>
        <v>17945.076000000001</v>
      </c>
      <c r="L37" s="197">
        <f t="shared" si="1"/>
        <v>17945.076000000001</v>
      </c>
      <c r="M37" s="195">
        <v>84.2</v>
      </c>
      <c r="N37" s="17">
        <f t="shared" si="2"/>
        <v>15805.182000000001</v>
      </c>
      <c r="O37" s="90">
        <f t="shared" si="3"/>
        <v>16595.4411</v>
      </c>
      <c r="P37" s="195">
        <v>83.8</v>
      </c>
      <c r="Q37" s="17">
        <f t="shared" si="4"/>
        <v>15730.098</v>
      </c>
      <c r="R37" s="90">
        <f t="shared" si="5"/>
        <v>16516.602900000002</v>
      </c>
    </row>
    <row r="38" spans="2:18" ht="17.25">
      <c r="B38" s="101" t="s">
        <v>242</v>
      </c>
      <c r="C38" s="94">
        <v>34</v>
      </c>
      <c r="D38" s="95" t="s">
        <v>154</v>
      </c>
      <c r="E38" s="95" t="s">
        <v>797</v>
      </c>
      <c r="F38" s="96" t="s">
        <v>110</v>
      </c>
      <c r="G38" s="448" t="s">
        <v>757</v>
      </c>
      <c r="H38" s="441" t="s">
        <v>766</v>
      </c>
      <c r="I38" s="20">
        <v>187.71</v>
      </c>
      <c r="J38" s="195">
        <v>95.6</v>
      </c>
      <c r="K38" s="196">
        <f t="shared" si="0"/>
        <v>17945.076000000001</v>
      </c>
      <c r="L38" s="197">
        <f t="shared" si="1"/>
        <v>17945.076000000001</v>
      </c>
      <c r="M38" s="195">
        <v>84.2</v>
      </c>
      <c r="N38" s="17">
        <f t="shared" si="2"/>
        <v>15805.182000000001</v>
      </c>
      <c r="O38" s="90">
        <f t="shared" si="3"/>
        <v>16595.4411</v>
      </c>
      <c r="P38" s="195">
        <v>83.8</v>
      </c>
      <c r="Q38" s="17">
        <f t="shared" si="4"/>
        <v>15730.098</v>
      </c>
      <c r="R38" s="90">
        <f t="shared" si="5"/>
        <v>16516.602900000002</v>
      </c>
    </row>
    <row r="39" spans="2:18" ht="17.25">
      <c r="B39" s="101" t="s">
        <v>242</v>
      </c>
      <c r="C39" s="94">
        <v>35</v>
      </c>
      <c r="D39" s="95" t="s">
        <v>155</v>
      </c>
      <c r="E39" s="95" t="s">
        <v>798</v>
      </c>
      <c r="F39" s="96" t="s">
        <v>135</v>
      </c>
      <c r="G39" s="448" t="s">
        <v>757</v>
      </c>
      <c r="H39" s="441" t="s">
        <v>766</v>
      </c>
      <c r="I39" s="387">
        <v>131.4</v>
      </c>
      <c r="J39" s="195">
        <v>95.6</v>
      </c>
      <c r="K39" s="196">
        <f t="shared" si="0"/>
        <v>12561.84</v>
      </c>
      <c r="L39" s="197">
        <f t="shared" si="1"/>
        <v>12561.84</v>
      </c>
      <c r="M39" s="195">
        <v>84.2</v>
      </c>
      <c r="N39" s="17">
        <f t="shared" si="2"/>
        <v>11063.880000000001</v>
      </c>
      <c r="O39" s="90">
        <f t="shared" si="3"/>
        <v>11617.074000000002</v>
      </c>
      <c r="P39" s="195">
        <v>83.8</v>
      </c>
      <c r="Q39" s="17">
        <f t="shared" si="4"/>
        <v>11011.32</v>
      </c>
      <c r="R39" s="90">
        <f t="shared" si="5"/>
        <v>11561.886</v>
      </c>
    </row>
    <row r="40" spans="2:18" ht="17.25">
      <c r="B40" s="101" t="s">
        <v>242</v>
      </c>
      <c r="C40" s="94">
        <v>36</v>
      </c>
      <c r="D40" s="95" t="s">
        <v>156</v>
      </c>
      <c r="E40" s="95" t="s">
        <v>799</v>
      </c>
      <c r="F40" s="96" t="s">
        <v>135</v>
      </c>
      <c r="G40" s="448" t="s">
        <v>757</v>
      </c>
      <c r="H40" s="441" t="s">
        <v>766</v>
      </c>
      <c r="I40" s="387">
        <v>131.4</v>
      </c>
      <c r="J40" s="195">
        <v>95.6</v>
      </c>
      <c r="K40" s="196">
        <f t="shared" si="0"/>
        <v>12561.84</v>
      </c>
      <c r="L40" s="197">
        <f t="shared" si="1"/>
        <v>12561.84</v>
      </c>
      <c r="M40" s="195">
        <v>84.2</v>
      </c>
      <c r="N40" s="17">
        <f t="shared" si="2"/>
        <v>11063.880000000001</v>
      </c>
      <c r="O40" s="90">
        <f t="shared" si="3"/>
        <v>11617.074000000002</v>
      </c>
      <c r="P40" s="195">
        <v>83.8</v>
      </c>
      <c r="Q40" s="17">
        <f t="shared" si="4"/>
        <v>11011.32</v>
      </c>
      <c r="R40" s="90">
        <f t="shared" si="5"/>
        <v>11561.886</v>
      </c>
    </row>
    <row r="41" spans="2:18" ht="17.25">
      <c r="B41" s="101" t="s">
        <v>242</v>
      </c>
      <c r="C41" s="94">
        <v>37</v>
      </c>
      <c r="D41" s="115" t="s">
        <v>157</v>
      </c>
      <c r="E41" s="115" t="s">
        <v>800</v>
      </c>
      <c r="F41" s="96" t="s">
        <v>133</v>
      </c>
      <c r="G41" s="448" t="s">
        <v>757</v>
      </c>
      <c r="H41" s="441" t="s">
        <v>766</v>
      </c>
      <c r="I41" s="20">
        <v>56.32</v>
      </c>
      <c r="J41" s="195">
        <v>95.6</v>
      </c>
      <c r="K41" s="196">
        <f t="shared" si="0"/>
        <v>5384.192</v>
      </c>
      <c r="L41" s="197">
        <f t="shared" si="1"/>
        <v>5384.192</v>
      </c>
      <c r="M41" s="195">
        <v>84.2</v>
      </c>
      <c r="N41" s="17">
        <f t="shared" si="2"/>
        <v>4742.1440000000002</v>
      </c>
      <c r="O41" s="90">
        <f t="shared" si="3"/>
        <v>4979.2512000000006</v>
      </c>
      <c r="P41" s="195">
        <v>83.8</v>
      </c>
      <c r="Q41" s="17">
        <f t="shared" si="4"/>
        <v>4719.616</v>
      </c>
      <c r="R41" s="90">
        <f t="shared" si="5"/>
        <v>4955.5968000000003</v>
      </c>
    </row>
    <row r="42" spans="2:18" ht="17.25">
      <c r="B42" s="102" t="s">
        <v>158</v>
      </c>
      <c r="C42" s="94">
        <v>38</v>
      </c>
      <c r="D42" s="95" t="s">
        <v>159</v>
      </c>
      <c r="E42" s="95" t="s">
        <v>801</v>
      </c>
      <c r="F42" s="96" t="s">
        <v>135</v>
      </c>
      <c r="G42" s="448" t="s">
        <v>757</v>
      </c>
      <c r="H42" s="441" t="s">
        <v>766</v>
      </c>
      <c r="I42" s="387">
        <v>131.4</v>
      </c>
      <c r="J42" s="195">
        <v>95.6</v>
      </c>
      <c r="K42" s="196">
        <f t="shared" si="0"/>
        <v>12561.84</v>
      </c>
      <c r="L42" s="197">
        <f t="shared" si="1"/>
        <v>12561.84</v>
      </c>
      <c r="M42" s="195">
        <v>84.2</v>
      </c>
      <c r="N42" s="17">
        <f t="shared" si="2"/>
        <v>11063.880000000001</v>
      </c>
      <c r="O42" s="90">
        <f t="shared" si="3"/>
        <v>11617.074000000002</v>
      </c>
      <c r="P42" s="195">
        <v>83.8</v>
      </c>
      <c r="Q42" s="17">
        <f t="shared" si="4"/>
        <v>11011.32</v>
      </c>
      <c r="R42" s="90">
        <f t="shared" si="5"/>
        <v>11561.886</v>
      </c>
    </row>
    <row r="43" spans="2:18" ht="17.25">
      <c r="B43" s="103" t="s">
        <v>243</v>
      </c>
      <c r="C43" s="94">
        <v>39</v>
      </c>
      <c r="D43" s="115" t="s">
        <v>160</v>
      </c>
      <c r="E43" s="115" t="s">
        <v>802</v>
      </c>
      <c r="F43" s="96" t="s">
        <v>135</v>
      </c>
      <c r="G43" s="447" t="s">
        <v>758</v>
      </c>
      <c r="H43" s="441" t="s">
        <v>766</v>
      </c>
      <c r="I43" s="387">
        <v>131.4</v>
      </c>
      <c r="J43" s="195">
        <v>95.6</v>
      </c>
      <c r="K43" s="196">
        <f t="shared" si="0"/>
        <v>12561.84</v>
      </c>
      <c r="L43" s="197">
        <f t="shared" si="1"/>
        <v>12561.84</v>
      </c>
      <c r="M43" s="195">
        <v>84.2</v>
      </c>
      <c r="N43" s="17">
        <f t="shared" si="2"/>
        <v>11063.880000000001</v>
      </c>
      <c r="O43" s="90">
        <f t="shared" si="3"/>
        <v>11617.074000000002</v>
      </c>
      <c r="P43" s="195">
        <v>83.8</v>
      </c>
      <c r="Q43" s="17">
        <f t="shared" si="4"/>
        <v>11011.32</v>
      </c>
      <c r="R43" s="90">
        <f t="shared" si="5"/>
        <v>11561.886</v>
      </c>
    </row>
    <row r="44" spans="2:18" ht="17.25">
      <c r="B44" s="103" t="s">
        <v>243</v>
      </c>
      <c r="C44" s="94">
        <v>40</v>
      </c>
      <c r="D44" s="95" t="s">
        <v>161</v>
      </c>
      <c r="E44" s="95" t="s">
        <v>803</v>
      </c>
      <c r="F44" s="96" t="s">
        <v>110</v>
      </c>
      <c r="G44" s="448" t="s">
        <v>757</v>
      </c>
      <c r="H44" s="443" t="s">
        <v>767</v>
      </c>
      <c r="I44" s="20">
        <v>187.71</v>
      </c>
      <c r="J44" s="195">
        <v>95.6</v>
      </c>
      <c r="K44" s="196">
        <f t="shared" si="0"/>
        <v>17945.076000000001</v>
      </c>
      <c r="L44" s="197">
        <f t="shared" si="1"/>
        <v>17945.076000000001</v>
      </c>
      <c r="M44" s="195">
        <v>84.2</v>
      </c>
      <c r="N44" s="17">
        <f t="shared" si="2"/>
        <v>15805.182000000001</v>
      </c>
      <c r="O44" s="90">
        <f t="shared" si="3"/>
        <v>16595.4411</v>
      </c>
      <c r="P44" s="195">
        <v>83.8</v>
      </c>
      <c r="Q44" s="17">
        <f t="shared" si="4"/>
        <v>15730.098</v>
      </c>
      <c r="R44" s="90">
        <f t="shared" si="5"/>
        <v>16516.602900000002</v>
      </c>
    </row>
    <row r="45" spans="2:18" ht="17.25">
      <c r="B45" s="103" t="s">
        <v>243</v>
      </c>
      <c r="C45" s="94">
        <v>41</v>
      </c>
      <c r="D45" s="115" t="s">
        <v>162</v>
      </c>
      <c r="E45" s="115" t="s">
        <v>804</v>
      </c>
      <c r="F45" s="96" t="s">
        <v>135</v>
      </c>
      <c r="G45" s="447" t="s">
        <v>758</v>
      </c>
      <c r="H45" s="441" t="s">
        <v>766</v>
      </c>
      <c r="I45" s="387">
        <v>131.4</v>
      </c>
      <c r="J45" s="195">
        <v>95.6</v>
      </c>
      <c r="K45" s="196">
        <f t="shared" si="0"/>
        <v>12561.84</v>
      </c>
      <c r="L45" s="197">
        <f t="shared" si="1"/>
        <v>12561.84</v>
      </c>
      <c r="M45" s="195">
        <v>84.2</v>
      </c>
      <c r="N45" s="17">
        <f t="shared" si="2"/>
        <v>11063.880000000001</v>
      </c>
      <c r="O45" s="90">
        <f t="shared" si="3"/>
        <v>11617.074000000002</v>
      </c>
      <c r="P45" s="195">
        <v>83.8</v>
      </c>
      <c r="Q45" s="17">
        <f t="shared" si="4"/>
        <v>11011.32</v>
      </c>
      <c r="R45" s="90">
        <f t="shared" si="5"/>
        <v>11561.886</v>
      </c>
    </row>
    <row r="46" spans="2:18" ht="17.25">
      <c r="B46" s="104" t="s">
        <v>163</v>
      </c>
      <c r="C46" s="94">
        <v>42</v>
      </c>
      <c r="D46" s="95" t="s">
        <v>164</v>
      </c>
      <c r="E46" s="95" t="s">
        <v>759</v>
      </c>
      <c r="F46" s="96" t="s">
        <v>110</v>
      </c>
      <c r="G46" s="447" t="s">
        <v>758</v>
      </c>
      <c r="H46" s="441" t="s">
        <v>766</v>
      </c>
      <c r="I46" s="20">
        <v>187.71</v>
      </c>
      <c r="J46" s="195">
        <v>95.6</v>
      </c>
      <c r="K46" s="196">
        <f t="shared" si="0"/>
        <v>17945.076000000001</v>
      </c>
      <c r="L46" s="197">
        <f t="shared" si="1"/>
        <v>17945.076000000001</v>
      </c>
      <c r="M46" s="195">
        <v>84.2</v>
      </c>
      <c r="N46" s="17">
        <f t="shared" si="2"/>
        <v>15805.182000000001</v>
      </c>
      <c r="O46" s="90">
        <f t="shared" si="3"/>
        <v>16595.4411</v>
      </c>
      <c r="P46" s="195">
        <v>83.8</v>
      </c>
      <c r="Q46" s="17">
        <f t="shared" si="4"/>
        <v>15730.098</v>
      </c>
      <c r="R46" s="90">
        <f t="shared" si="5"/>
        <v>16516.602900000002</v>
      </c>
    </row>
    <row r="47" spans="2:18" ht="17.25">
      <c r="B47" s="105" t="s">
        <v>244</v>
      </c>
      <c r="C47" s="94">
        <v>43</v>
      </c>
      <c r="D47" s="95" t="s">
        <v>165</v>
      </c>
      <c r="E47" s="95" t="s">
        <v>805</v>
      </c>
      <c r="F47" s="96" t="s">
        <v>135</v>
      </c>
      <c r="G47" s="448" t="s">
        <v>757</v>
      </c>
      <c r="H47" s="441" t="s">
        <v>766</v>
      </c>
      <c r="I47" s="387">
        <v>131.4</v>
      </c>
      <c r="J47" s="195">
        <v>95.6</v>
      </c>
      <c r="K47" s="196">
        <f t="shared" si="0"/>
        <v>12561.84</v>
      </c>
      <c r="L47" s="197">
        <f t="shared" si="1"/>
        <v>12561.84</v>
      </c>
      <c r="M47" s="195">
        <v>84.2</v>
      </c>
      <c r="N47" s="17">
        <f t="shared" si="2"/>
        <v>11063.880000000001</v>
      </c>
      <c r="O47" s="90">
        <f t="shared" si="3"/>
        <v>11617.074000000002</v>
      </c>
      <c r="P47" s="195">
        <v>83.8</v>
      </c>
      <c r="Q47" s="17">
        <f t="shared" si="4"/>
        <v>11011.32</v>
      </c>
      <c r="R47" s="90">
        <f t="shared" si="5"/>
        <v>11561.886</v>
      </c>
    </row>
    <row r="48" spans="2:18" ht="17.25">
      <c r="B48" s="105" t="s">
        <v>245</v>
      </c>
      <c r="C48" s="94">
        <v>44</v>
      </c>
      <c r="D48" s="95" t="s">
        <v>166</v>
      </c>
      <c r="E48" s="95" t="s">
        <v>806</v>
      </c>
      <c r="F48" s="96" t="s">
        <v>135</v>
      </c>
      <c r="G48" s="450" t="s">
        <v>762</v>
      </c>
      <c r="H48" s="441" t="s">
        <v>766</v>
      </c>
      <c r="I48" s="387">
        <v>131.4</v>
      </c>
      <c r="J48" s="195">
        <v>95.6</v>
      </c>
      <c r="K48" s="196">
        <f t="shared" si="0"/>
        <v>12561.84</v>
      </c>
      <c r="L48" s="197">
        <f t="shared" si="1"/>
        <v>12561.84</v>
      </c>
      <c r="M48" s="195">
        <v>84.2</v>
      </c>
      <c r="N48" s="17">
        <f t="shared" si="2"/>
        <v>11063.880000000001</v>
      </c>
      <c r="O48" s="90">
        <f t="shared" si="3"/>
        <v>11617.074000000002</v>
      </c>
      <c r="P48" s="195">
        <v>83.8</v>
      </c>
      <c r="Q48" s="17">
        <f t="shared" si="4"/>
        <v>11011.32</v>
      </c>
      <c r="R48" s="90">
        <f t="shared" si="5"/>
        <v>11561.886</v>
      </c>
    </row>
    <row r="49" spans="2:18" ht="17.25">
      <c r="B49" s="105" t="s">
        <v>246</v>
      </c>
      <c r="C49" s="94">
        <v>45</v>
      </c>
      <c r="D49" s="95" t="s">
        <v>167</v>
      </c>
      <c r="E49" s="95" t="s">
        <v>807</v>
      </c>
      <c r="F49" s="96" t="s">
        <v>110</v>
      </c>
      <c r="G49" s="450" t="s">
        <v>762</v>
      </c>
      <c r="H49" s="441" t="s">
        <v>766</v>
      </c>
      <c r="I49" s="20">
        <v>187.71</v>
      </c>
      <c r="J49" s="195">
        <v>95.6</v>
      </c>
      <c r="K49" s="196">
        <f t="shared" si="0"/>
        <v>17945.076000000001</v>
      </c>
      <c r="L49" s="197">
        <f t="shared" si="1"/>
        <v>17945.076000000001</v>
      </c>
      <c r="M49" s="195">
        <v>84.2</v>
      </c>
      <c r="N49" s="17">
        <f t="shared" si="2"/>
        <v>15805.182000000001</v>
      </c>
      <c r="O49" s="90">
        <f t="shared" si="3"/>
        <v>16595.4411</v>
      </c>
      <c r="P49" s="195">
        <v>83.8</v>
      </c>
      <c r="Q49" s="17">
        <f t="shared" si="4"/>
        <v>15730.098</v>
      </c>
      <c r="R49" s="90">
        <f t="shared" si="5"/>
        <v>16516.602900000002</v>
      </c>
    </row>
    <row r="50" spans="2:18" ht="17.25">
      <c r="B50" s="106" t="s">
        <v>247</v>
      </c>
      <c r="C50" s="94">
        <v>46</v>
      </c>
      <c r="D50" s="95" t="s">
        <v>168</v>
      </c>
      <c r="E50" s="95" t="s">
        <v>809</v>
      </c>
      <c r="F50" s="96" t="s">
        <v>110</v>
      </c>
      <c r="G50" s="450" t="s">
        <v>762</v>
      </c>
      <c r="H50" s="443" t="s">
        <v>767</v>
      </c>
      <c r="I50" s="20">
        <v>187.71</v>
      </c>
      <c r="J50" s="195">
        <v>95.6</v>
      </c>
      <c r="K50" s="196">
        <f t="shared" si="0"/>
        <v>17945.076000000001</v>
      </c>
      <c r="L50" s="197">
        <f t="shared" si="1"/>
        <v>17945.076000000001</v>
      </c>
      <c r="M50" s="195">
        <v>84.2</v>
      </c>
      <c r="N50" s="17">
        <f t="shared" si="2"/>
        <v>15805.182000000001</v>
      </c>
      <c r="O50" s="90">
        <f t="shared" si="3"/>
        <v>16595.4411</v>
      </c>
      <c r="P50" s="195">
        <v>83.8</v>
      </c>
      <c r="Q50" s="17">
        <f t="shared" si="4"/>
        <v>15730.098</v>
      </c>
      <c r="R50" s="90">
        <f t="shared" si="5"/>
        <v>16516.602900000002</v>
      </c>
    </row>
    <row r="51" spans="2:18" ht="17.25">
      <c r="B51" s="106" t="s">
        <v>247</v>
      </c>
      <c r="C51" s="94">
        <v>47</v>
      </c>
      <c r="D51" s="115" t="s">
        <v>169</v>
      </c>
      <c r="E51" s="115" t="s">
        <v>808</v>
      </c>
      <c r="F51" s="96" t="s">
        <v>135</v>
      </c>
      <c r="G51" s="450" t="s">
        <v>762</v>
      </c>
      <c r="H51" s="441" t="s">
        <v>766</v>
      </c>
      <c r="I51" s="387">
        <v>131.4</v>
      </c>
      <c r="J51" s="195">
        <v>95.6</v>
      </c>
      <c r="K51" s="196">
        <f t="shared" si="0"/>
        <v>12561.84</v>
      </c>
      <c r="L51" s="197">
        <f t="shared" si="1"/>
        <v>12561.84</v>
      </c>
      <c r="M51" s="195">
        <v>84.2</v>
      </c>
      <c r="N51" s="17">
        <f t="shared" si="2"/>
        <v>11063.880000000001</v>
      </c>
      <c r="O51" s="90">
        <f t="shared" si="3"/>
        <v>11617.074000000002</v>
      </c>
      <c r="P51" s="195">
        <v>83.8</v>
      </c>
      <c r="Q51" s="17">
        <f t="shared" si="4"/>
        <v>11011.32</v>
      </c>
      <c r="R51" s="90">
        <f t="shared" si="5"/>
        <v>11561.886</v>
      </c>
    </row>
    <row r="52" spans="2:18" ht="17.25">
      <c r="B52" s="106" t="s">
        <v>247</v>
      </c>
      <c r="C52" s="94">
        <v>48</v>
      </c>
      <c r="D52" s="115" t="s">
        <v>344</v>
      </c>
      <c r="E52" s="115" t="s">
        <v>170</v>
      </c>
      <c r="F52" s="96" t="s">
        <v>135</v>
      </c>
      <c r="G52" s="450" t="s">
        <v>762</v>
      </c>
      <c r="H52" s="441" t="s">
        <v>766</v>
      </c>
      <c r="I52" s="387">
        <v>131.4</v>
      </c>
      <c r="J52" s="195">
        <v>95.6</v>
      </c>
      <c r="K52" s="196">
        <f t="shared" si="0"/>
        <v>12561.84</v>
      </c>
      <c r="L52" s="197">
        <f t="shared" si="1"/>
        <v>12561.84</v>
      </c>
      <c r="M52" s="195">
        <v>84.2</v>
      </c>
      <c r="N52" s="17">
        <f t="shared" si="2"/>
        <v>11063.880000000001</v>
      </c>
      <c r="O52" s="90">
        <f t="shared" si="3"/>
        <v>11617.074000000002</v>
      </c>
      <c r="P52" s="195">
        <v>83.8</v>
      </c>
      <c r="Q52" s="17">
        <f t="shared" si="4"/>
        <v>11011.32</v>
      </c>
      <c r="R52" s="90">
        <f t="shared" si="5"/>
        <v>11561.886</v>
      </c>
    </row>
    <row r="53" spans="2:18" ht="17.25">
      <c r="B53" s="107" t="s">
        <v>763</v>
      </c>
      <c r="C53" s="94">
        <v>49</v>
      </c>
      <c r="D53" s="95" t="s">
        <v>171</v>
      </c>
      <c r="E53" s="95" t="s">
        <v>172</v>
      </c>
      <c r="F53" s="96" t="s">
        <v>135</v>
      </c>
      <c r="G53" s="448" t="s">
        <v>757</v>
      </c>
      <c r="H53" s="441" t="s">
        <v>766</v>
      </c>
      <c r="I53" s="387">
        <v>131.4</v>
      </c>
      <c r="J53" s="195">
        <v>95.6</v>
      </c>
      <c r="K53" s="196">
        <f t="shared" si="0"/>
        <v>12561.84</v>
      </c>
      <c r="L53" s="197">
        <f t="shared" si="1"/>
        <v>12561.84</v>
      </c>
      <c r="M53" s="195">
        <v>84.2</v>
      </c>
      <c r="N53" s="17">
        <f t="shared" si="2"/>
        <v>11063.880000000001</v>
      </c>
      <c r="O53" s="90">
        <f t="shared" si="3"/>
        <v>11617.074000000002</v>
      </c>
      <c r="P53" s="195">
        <v>83.8</v>
      </c>
      <c r="Q53" s="17">
        <f t="shared" si="4"/>
        <v>11011.32</v>
      </c>
      <c r="R53" s="90">
        <f t="shared" si="5"/>
        <v>11561.886</v>
      </c>
    </row>
    <row r="54" spans="2:18" ht="17.25">
      <c r="B54" s="107" t="s">
        <v>763</v>
      </c>
      <c r="C54" s="94">
        <v>50</v>
      </c>
      <c r="D54" s="95" t="s">
        <v>173</v>
      </c>
      <c r="E54" s="95" t="s">
        <v>872</v>
      </c>
      <c r="F54" s="96" t="s">
        <v>135</v>
      </c>
      <c r="G54" s="448" t="s">
        <v>757</v>
      </c>
      <c r="H54" s="441" t="s">
        <v>766</v>
      </c>
      <c r="I54" s="387">
        <v>131.4</v>
      </c>
      <c r="J54" s="195">
        <v>95.6</v>
      </c>
      <c r="K54" s="196">
        <f t="shared" si="0"/>
        <v>12561.84</v>
      </c>
      <c r="L54" s="197">
        <f t="shared" si="1"/>
        <v>12561.84</v>
      </c>
      <c r="M54" s="195">
        <v>84.2</v>
      </c>
      <c r="N54" s="17">
        <f t="shared" si="2"/>
        <v>11063.880000000001</v>
      </c>
      <c r="O54" s="90">
        <f t="shared" si="3"/>
        <v>11617.074000000002</v>
      </c>
      <c r="P54" s="195">
        <v>83.8</v>
      </c>
      <c r="Q54" s="17">
        <f t="shared" si="4"/>
        <v>11011.32</v>
      </c>
      <c r="R54" s="90">
        <f t="shared" si="5"/>
        <v>11561.886</v>
      </c>
    </row>
    <row r="55" spans="2:18" ht="17.25">
      <c r="B55" s="107" t="s">
        <v>763</v>
      </c>
      <c r="C55" s="94">
        <v>51</v>
      </c>
      <c r="D55" s="115" t="s">
        <v>345</v>
      </c>
      <c r="E55" s="115" t="s">
        <v>871</v>
      </c>
      <c r="F55" s="96" t="s">
        <v>135</v>
      </c>
      <c r="G55" s="450" t="s">
        <v>762</v>
      </c>
      <c r="H55" s="441" t="s">
        <v>766</v>
      </c>
      <c r="I55" s="387">
        <v>131.4</v>
      </c>
      <c r="J55" s="195">
        <v>95.6</v>
      </c>
      <c r="K55" s="196">
        <f t="shared" si="0"/>
        <v>12561.84</v>
      </c>
      <c r="L55" s="197">
        <f t="shared" si="1"/>
        <v>12561.84</v>
      </c>
      <c r="M55" s="195">
        <v>84.2</v>
      </c>
      <c r="N55" s="17">
        <f t="shared" si="2"/>
        <v>11063.880000000001</v>
      </c>
      <c r="O55" s="90">
        <f t="shared" si="3"/>
        <v>11617.074000000002</v>
      </c>
      <c r="P55" s="195">
        <v>83.8</v>
      </c>
      <c r="Q55" s="17">
        <f t="shared" si="4"/>
        <v>11011.32</v>
      </c>
      <c r="R55" s="90">
        <f t="shared" si="5"/>
        <v>11561.886</v>
      </c>
    </row>
    <row r="56" spans="2:18" ht="17.25">
      <c r="B56" s="107" t="s">
        <v>763</v>
      </c>
      <c r="C56" s="94">
        <v>52</v>
      </c>
      <c r="D56" s="115" t="s">
        <v>174</v>
      </c>
      <c r="E56" s="115" t="s">
        <v>175</v>
      </c>
      <c r="F56" s="96" t="s">
        <v>125</v>
      </c>
      <c r="G56" s="447" t="s">
        <v>758</v>
      </c>
      <c r="H56" s="443" t="s">
        <v>767</v>
      </c>
      <c r="I56" s="20">
        <v>525.58000000000004</v>
      </c>
      <c r="J56" s="195">
        <v>95.6</v>
      </c>
      <c r="K56" s="196">
        <f t="shared" si="0"/>
        <v>50245.448000000004</v>
      </c>
      <c r="L56" s="197">
        <f t="shared" si="1"/>
        <v>50245.448000000004</v>
      </c>
      <c r="M56" s="195">
        <v>84.2</v>
      </c>
      <c r="N56" s="17">
        <f t="shared" si="2"/>
        <v>44253.836000000003</v>
      </c>
      <c r="O56" s="90">
        <f t="shared" si="3"/>
        <v>46466.527800000003</v>
      </c>
      <c r="P56" s="195">
        <v>83.8</v>
      </c>
      <c r="Q56" s="17">
        <f t="shared" si="4"/>
        <v>44043.603999999999</v>
      </c>
      <c r="R56" s="90">
        <f t="shared" si="5"/>
        <v>46245.784200000002</v>
      </c>
    </row>
    <row r="57" spans="2:18" ht="17.25">
      <c r="B57" s="108" t="s">
        <v>248</v>
      </c>
      <c r="C57" s="94">
        <v>53</v>
      </c>
      <c r="D57" s="95" t="s">
        <v>176</v>
      </c>
      <c r="E57" s="95" t="s">
        <v>876</v>
      </c>
      <c r="F57" s="96" t="s">
        <v>135</v>
      </c>
      <c r="G57" s="450" t="s">
        <v>762</v>
      </c>
      <c r="H57" s="441" t="s">
        <v>766</v>
      </c>
      <c r="I57" s="387">
        <v>131.4</v>
      </c>
      <c r="J57" s="195">
        <v>95.6</v>
      </c>
      <c r="K57" s="196">
        <f t="shared" si="0"/>
        <v>12561.84</v>
      </c>
      <c r="L57" s="197">
        <f t="shared" si="1"/>
        <v>12561.84</v>
      </c>
      <c r="M57" s="195">
        <v>84.2</v>
      </c>
      <c r="N57" s="17">
        <f t="shared" si="2"/>
        <v>11063.880000000001</v>
      </c>
      <c r="O57" s="90">
        <f t="shared" si="3"/>
        <v>11617.074000000002</v>
      </c>
      <c r="P57" s="195">
        <v>83.8</v>
      </c>
      <c r="Q57" s="17">
        <f t="shared" si="4"/>
        <v>11011.32</v>
      </c>
      <c r="R57" s="90">
        <f t="shared" si="5"/>
        <v>11561.886</v>
      </c>
    </row>
    <row r="58" spans="2:18" ht="17.25">
      <c r="B58" s="108" t="s">
        <v>248</v>
      </c>
      <c r="C58" s="94">
        <v>54</v>
      </c>
      <c r="D58" s="95" t="s">
        <v>177</v>
      </c>
      <c r="E58" s="95" t="s">
        <v>815</v>
      </c>
      <c r="F58" s="96" t="s">
        <v>127</v>
      </c>
      <c r="G58" s="450" t="s">
        <v>762</v>
      </c>
      <c r="H58" s="443" t="s">
        <v>767</v>
      </c>
      <c r="I58" s="20">
        <v>281.57</v>
      </c>
      <c r="J58" s="195">
        <v>95.6</v>
      </c>
      <c r="K58" s="196">
        <f t="shared" si="0"/>
        <v>26918.091999999997</v>
      </c>
      <c r="L58" s="197">
        <f t="shared" si="1"/>
        <v>26918.091999999997</v>
      </c>
      <c r="M58" s="195">
        <v>84.2</v>
      </c>
      <c r="N58" s="17">
        <f t="shared" si="2"/>
        <v>23708.194</v>
      </c>
      <c r="O58" s="90">
        <f t="shared" si="3"/>
        <v>24893.6037</v>
      </c>
      <c r="P58" s="195">
        <v>83.8</v>
      </c>
      <c r="Q58" s="17">
        <f t="shared" si="4"/>
        <v>23595.565999999999</v>
      </c>
      <c r="R58" s="90">
        <f t="shared" si="5"/>
        <v>24775.344300000001</v>
      </c>
    </row>
    <row r="59" spans="2:18" ht="17.25">
      <c r="B59" s="108" t="s">
        <v>248</v>
      </c>
      <c r="C59" s="94">
        <v>55</v>
      </c>
      <c r="D59" s="115" t="s">
        <v>178</v>
      </c>
      <c r="E59" s="115" t="s">
        <v>814</v>
      </c>
      <c r="F59" s="96" t="s">
        <v>135</v>
      </c>
      <c r="G59" s="450" t="s">
        <v>762</v>
      </c>
      <c r="H59" s="441" t="s">
        <v>766</v>
      </c>
      <c r="I59" s="387">
        <v>131.4</v>
      </c>
      <c r="J59" s="195">
        <v>95.6</v>
      </c>
      <c r="K59" s="196">
        <f t="shared" si="0"/>
        <v>12561.84</v>
      </c>
      <c r="L59" s="197">
        <f t="shared" si="1"/>
        <v>12561.84</v>
      </c>
      <c r="M59" s="195">
        <v>84.2</v>
      </c>
      <c r="N59" s="17">
        <f t="shared" si="2"/>
        <v>11063.880000000001</v>
      </c>
      <c r="O59" s="90">
        <f t="shared" si="3"/>
        <v>11617.074000000002</v>
      </c>
      <c r="P59" s="195">
        <v>83.8</v>
      </c>
      <c r="Q59" s="17">
        <f t="shared" si="4"/>
        <v>11011.32</v>
      </c>
      <c r="R59" s="90">
        <f t="shared" si="5"/>
        <v>11561.886</v>
      </c>
    </row>
    <row r="60" spans="2:18" ht="17.25">
      <c r="B60" s="108" t="s">
        <v>248</v>
      </c>
      <c r="C60" s="94">
        <v>56</v>
      </c>
      <c r="D60" s="115" t="s">
        <v>179</v>
      </c>
      <c r="E60" s="115" t="s">
        <v>813</v>
      </c>
      <c r="F60" s="96" t="s">
        <v>135</v>
      </c>
      <c r="G60" s="450" t="s">
        <v>762</v>
      </c>
      <c r="H60" s="441" t="s">
        <v>766</v>
      </c>
      <c r="I60" s="387">
        <v>131.4</v>
      </c>
      <c r="J60" s="195">
        <v>95.6</v>
      </c>
      <c r="K60" s="196">
        <f t="shared" si="0"/>
        <v>12561.84</v>
      </c>
      <c r="L60" s="197">
        <f t="shared" si="1"/>
        <v>12561.84</v>
      </c>
      <c r="M60" s="195">
        <v>84.2</v>
      </c>
      <c r="N60" s="17">
        <f t="shared" si="2"/>
        <v>11063.880000000001</v>
      </c>
      <c r="O60" s="90">
        <f t="shared" si="3"/>
        <v>11617.074000000002</v>
      </c>
      <c r="P60" s="195">
        <v>83.8</v>
      </c>
      <c r="Q60" s="17">
        <f t="shared" si="4"/>
        <v>11011.32</v>
      </c>
      <c r="R60" s="90">
        <f t="shared" si="5"/>
        <v>11561.886</v>
      </c>
    </row>
    <row r="61" spans="2:18" ht="17.25">
      <c r="B61" s="108" t="s">
        <v>248</v>
      </c>
      <c r="C61" s="94">
        <v>57</v>
      </c>
      <c r="D61" s="95" t="s">
        <v>180</v>
      </c>
      <c r="E61" s="95" t="s">
        <v>812</v>
      </c>
      <c r="F61" s="96" t="s">
        <v>135</v>
      </c>
      <c r="G61" s="450" t="s">
        <v>762</v>
      </c>
      <c r="H61" s="441" t="s">
        <v>766</v>
      </c>
      <c r="I61" s="387">
        <v>131.4</v>
      </c>
      <c r="J61" s="195">
        <v>95.6</v>
      </c>
      <c r="K61" s="196">
        <f t="shared" si="0"/>
        <v>12561.84</v>
      </c>
      <c r="L61" s="197">
        <f t="shared" si="1"/>
        <v>12561.84</v>
      </c>
      <c r="M61" s="195">
        <v>84.2</v>
      </c>
      <c r="N61" s="17">
        <f t="shared" si="2"/>
        <v>11063.880000000001</v>
      </c>
      <c r="O61" s="90">
        <f t="shared" si="3"/>
        <v>11617.074000000002</v>
      </c>
      <c r="P61" s="195">
        <v>83.8</v>
      </c>
      <c r="Q61" s="17">
        <f t="shared" si="4"/>
        <v>11011.32</v>
      </c>
      <c r="R61" s="90">
        <f t="shared" si="5"/>
        <v>11561.886</v>
      </c>
    </row>
    <row r="62" spans="2:18" ht="17.25">
      <c r="B62" s="96" t="s">
        <v>181</v>
      </c>
      <c r="C62" s="94">
        <v>58</v>
      </c>
      <c r="D62" s="95" t="s">
        <v>182</v>
      </c>
      <c r="E62" s="95" t="s">
        <v>810</v>
      </c>
      <c r="F62" s="96" t="s">
        <v>135</v>
      </c>
      <c r="G62" s="450" t="s">
        <v>762</v>
      </c>
      <c r="H62" s="441" t="s">
        <v>766</v>
      </c>
      <c r="I62" s="387">
        <v>131.4</v>
      </c>
      <c r="J62" s="195">
        <v>95.6</v>
      </c>
      <c r="K62" s="196">
        <f t="shared" si="0"/>
        <v>12561.84</v>
      </c>
      <c r="L62" s="197">
        <f t="shared" si="1"/>
        <v>12561.84</v>
      </c>
      <c r="M62" s="195">
        <v>84.2</v>
      </c>
      <c r="N62" s="17">
        <f t="shared" si="2"/>
        <v>11063.880000000001</v>
      </c>
      <c r="O62" s="90">
        <f t="shared" si="3"/>
        <v>11617.074000000002</v>
      </c>
      <c r="P62" s="195">
        <v>83.8</v>
      </c>
      <c r="Q62" s="17">
        <f t="shared" si="4"/>
        <v>11011.32</v>
      </c>
      <c r="R62" s="90">
        <f t="shared" si="5"/>
        <v>11561.886</v>
      </c>
    </row>
    <row r="63" spans="2:18" ht="17.25">
      <c r="B63" s="96" t="s">
        <v>183</v>
      </c>
      <c r="C63" s="94">
        <v>59</v>
      </c>
      <c r="D63" s="95" t="s">
        <v>184</v>
      </c>
      <c r="E63" s="95" t="s">
        <v>811</v>
      </c>
      <c r="F63" s="96" t="s">
        <v>133</v>
      </c>
      <c r="G63" s="448" t="s">
        <v>757</v>
      </c>
      <c r="H63" s="441" t="s">
        <v>766</v>
      </c>
      <c r="I63" s="20">
        <v>56.32</v>
      </c>
      <c r="J63" s="195">
        <v>95.6</v>
      </c>
      <c r="K63" s="196">
        <f t="shared" si="0"/>
        <v>5384.192</v>
      </c>
      <c r="L63" s="197">
        <f t="shared" si="1"/>
        <v>5384.192</v>
      </c>
      <c r="M63" s="195">
        <v>84.2</v>
      </c>
      <c r="N63" s="17">
        <f t="shared" si="2"/>
        <v>4742.1440000000002</v>
      </c>
      <c r="O63" s="90">
        <f t="shared" si="3"/>
        <v>4979.2512000000006</v>
      </c>
      <c r="P63" s="195">
        <v>83.8</v>
      </c>
      <c r="Q63" s="17">
        <f t="shared" si="4"/>
        <v>4719.616</v>
      </c>
      <c r="R63" s="90">
        <f t="shared" si="5"/>
        <v>4955.5968000000003</v>
      </c>
    </row>
    <row r="64" spans="2:18" ht="17.25">
      <c r="B64" s="96" t="s">
        <v>185</v>
      </c>
      <c r="C64" s="94">
        <v>60</v>
      </c>
      <c r="D64" s="95" t="s">
        <v>186</v>
      </c>
      <c r="E64" s="95" t="s">
        <v>187</v>
      </c>
      <c r="F64" s="96" t="s">
        <v>135</v>
      </c>
      <c r="G64" s="450" t="s">
        <v>762</v>
      </c>
      <c r="H64" s="441" t="s">
        <v>766</v>
      </c>
      <c r="I64" s="387">
        <v>131.4</v>
      </c>
      <c r="J64" s="195">
        <v>95.6</v>
      </c>
      <c r="K64" s="196">
        <f t="shared" si="0"/>
        <v>12561.84</v>
      </c>
      <c r="L64" s="197">
        <f t="shared" si="1"/>
        <v>12561.84</v>
      </c>
      <c r="M64" s="195">
        <v>84.2</v>
      </c>
      <c r="N64" s="17">
        <f t="shared" si="2"/>
        <v>11063.880000000001</v>
      </c>
      <c r="O64" s="90">
        <f t="shared" si="3"/>
        <v>11617.074000000002</v>
      </c>
      <c r="P64" s="195">
        <v>83.8</v>
      </c>
      <c r="Q64" s="17">
        <f t="shared" si="4"/>
        <v>11011.32</v>
      </c>
      <c r="R64" s="90">
        <f t="shared" si="5"/>
        <v>11561.886</v>
      </c>
    </row>
    <row r="65" spans="2:18" ht="17.25">
      <c r="B65" s="109" t="s">
        <v>188</v>
      </c>
      <c r="C65" s="94">
        <v>61</v>
      </c>
      <c r="D65" s="115" t="s">
        <v>189</v>
      </c>
      <c r="E65" s="115" t="s">
        <v>816</v>
      </c>
      <c r="F65" s="96" t="s">
        <v>110</v>
      </c>
      <c r="G65" s="447" t="s">
        <v>758</v>
      </c>
      <c r="H65" s="443" t="s">
        <v>767</v>
      </c>
      <c r="I65" s="20">
        <v>187.71</v>
      </c>
      <c r="J65" s="195">
        <v>95.6</v>
      </c>
      <c r="K65" s="196">
        <f t="shared" si="0"/>
        <v>17945.076000000001</v>
      </c>
      <c r="L65" s="197">
        <f t="shared" si="1"/>
        <v>17945.076000000001</v>
      </c>
      <c r="M65" s="195">
        <v>84.2</v>
      </c>
      <c r="N65" s="17">
        <f t="shared" si="2"/>
        <v>15805.182000000001</v>
      </c>
      <c r="O65" s="90">
        <f t="shared" si="3"/>
        <v>16595.4411</v>
      </c>
      <c r="P65" s="195">
        <v>83.8</v>
      </c>
      <c r="Q65" s="17">
        <f t="shared" si="4"/>
        <v>15730.098</v>
      </c>
      <c r="R65" s="90">
        <f t="shared" si="5"/>
        <v>16516.602900000002</v>
      </c>
    </row>
    <row r="66" spans="2:18" ht="17.25">
      <c r="B66" s="109" t="s">
        <v>188</v>
      </c>
      <c r="C66" s="94">
        <v>62</v>
      </c>
      <c r="D66" s="115" t="s">
        <v>190</v>
      </c>
      <c r="E66" s="115" t="s">
        <v>817</v>
      </c>
      <c r="F66" s="96" t="s">
        <v>135</v>
      </c>
      <c r="G66" s="447" t="s">
        <v>758</v>
      </c>
      <c r="H66" s="442" t="s">
        <v>768</v>
      </c>
      <c r="I66" s="387">
        <v>131.4</v>
      </c>
      <c r="J66" s="195">
        <v>95.6</v>
      </c>
      <c r="K66" s="196">
        <f t="shared" si="0"/>
        <v>12561.84</v>
      </c>
      <c r="L66" s="197">
        <f t="shared" si="1"/>
        <v>12561.84</v>
      </c>
      <c r="M66" s="195">
        <v>84.2</v>
      </c>
      <c r="N66" s="17">
        <f t="shared" si="2"/>
        <v>11063.880000000001</v>
      </c>
      <c r="O66" s="90">
        <f t="shared" si="3"/>
        <v>11617.074000000002</v>
      </c>
      <c r="P66" s="195">
        <v>83.8</v>
      </c>
      <c r="Q66" s="17">
        <f t="shared" si="4"/>
        <v>11011.32</v>
      </c>
      <c r="R66" s="90">
        <f t="shared" si="5"/>
        <v>11561.886</v>
      </c>
    </row>
    <row r="67" spans="2:18" ht="17.25">
      <c r="B67" s="109" t="s">
        <v>188</v>
      </c>
      <c r="C67" s="94">
        <v>63</v>
      </c>
      <c r="D67" s="95" t="s">
        <v>191</v>
      </c>
      <c r="E67" s="95" t="s">
        <v>922</v>
      </c>
      <c r="F67" s="96" t="s">
        <v>125</v>
      </c>
      <c r="G67" s="447" t="s">
        <v>758</v>
      </c>
      <c r="H67" s="443" t="s">
        <v>767</v>
      </c>
      <c r="I67" s="20">
        <v>525.58000000000004</v>
      </c>
      <c r="J67" s="195">
        <v>95.6</v>
      </c>
      <c r="K67" s="196">
        <f t="shared" si="0"/>
        <v>50245.448000000004</v>
      </c>
      <c r="L67" s="197">
        <f t="shared" si="1"/>
        <v>50245.448000000004</v>
      </c>
      <c r="M67" s="195">
        <v>84.2</v>
      </c>
      <c r="N67" s="17">
        <f t="shared" si="2"/>
        <v>44253.836000000003</v>
      </c>
      <c r="O67" s="90">
        <f t="shared" si="3"/>
        <v>46466.527800000003</v>
      </c>
      <c r="P67" s="195">
        <v>83.8</v>
      </c>
      <c r="Q67" s="17">
        <f t="shared" si="4"/>
        <v>44043.603999999999</v>
      </c>
      <c r="R67" s="90">
        <f t="shared" si="5"/>
        <v>46245.784200000002</v>
      </c>
    </row>
    <row r="68" spans="2:18" ht="17.25">
      <c r="B68" s="109" t="s">
        <v>188</v>
      </c>
      <c r="C68" s="94">
        <v>64</v>
      </c>
      <c r="D68" s="95" t="s">
        <v>192</v>
      </c>
      <c r="E68" s="95" t="s">
        <v>760</v>
      </c>
      <c r="F68" s="96" t="s">
        <v>127</v>
      </c>
      <c r="G68" s="447" t="s">
        <v>758</v>
      </c>
      <c r="H68" s="443" t="s">
        <v>767</v>
      </c>
      <c r="I68" s="20">
        <v>281.57</v>
      </c>
      <c r="J68" s="195">
        <v>95.6</v>
      </c>
      <c r="K68" s="196">
        <f t="shared" si="0"/>
        <v>26918.091999999997</v>
      </c>
      <c r="L68" s="197">
        <f t="shared" si="1"/>
        <v>26918.091999999997</v>
      </c>
      <c r="M68" s="195">
        <v>84.2</v>
      </c>
      <c r="N68" s="17">
        <f t="shared" si="2"/>
        <v>23708.194</v>
      </c>
      <c r="O68" s="90">
        <f t="shared" si="3"/>
        <v>24893.6037</v>
      </c>
      <c r="P68" s="195">
        <v>83.8</v>
      </c>
      <c r="Q68" s="17">
        <f t="shared" si="4"/>
        <v>23595.565999999999</v>
      </c>
      <c r="R68" s="90">
        <f t="shared" si="5"/>
        <v>24775.344300000001</v>
      </c>
    </row>
    <row r="69" spans="2:18" ht="17.25">
      <c r="B69" s="109" t="s">
        <v>188</v>
      </c>
      <c r="C69" s="94">
        <v>65</v>
      </c>
      <c r="D69" s="95" t="s">
        <v>193</v>
      </c>
      <c r="E69" s="95" t="s">
        <v>921</v>
      </c>
      <c r="F69" s="96" t="s">
        <v>125</v>
      </c>
      <c r="G69" s="447" t="s">
        <v>758</v>
      </c>
      <c r="H69" s="443" t="s">
        <v>767</v>
      </c>
      <c r="I69" s="20">
        <v>525.58000000000004</v>
      </c>
      <c r="J69" s="195">
        <v>95.6</v>
      </c>
      <c r="K69" s="196">
        <f t="shared" si="0"/>
        <v>50245.448000000004</v>
      </c>
      <c r="L69" s="197">
        <f t="shared" si="1"/>
        <v>50245.448000000004</v>
      </c>
      <c r="M69" s="195">
        <v>84.2</v>
      </c>
      <c r="N69" s="17">
        <f t="shared" si="2"/>
        <v>44253.836000000003</v>
      </c>
      <c r="O69" s="90">
        <f t="shared" si="3"/>
        <v>46466.527800000003</v>
      </c>
      <c r="P69" s="195">
        <v>83.8</v>
      </c>
      <c r="Q69" s="17">
        <f t="shared" si="4"/>
        <v>44043.603999999999</v>
      </c>
      <c r="R69" s="90">
        <f t="shared" si="5"/>
        <v>46245.784200000002</v>
      </c>
    </row>
    <row r="70" spans="2:18" ht="17.25">
      <c r="B70" s="110" t="s">
        <v>194</v>
      </c>
      <c r="C70" s="94">
        <v>66</v>
      </c>
      <c r="D70" s="115" t="s">
        <v>195</v>
      </c>
      <c r="E70" s="115" t="s">
        <v>196</v>
      </c>
      <c r="F70" s="96" t="s">
        <v>135</v>
      </c>
      <c r="G70" s="448" t="s">
        <v>757</v>
      </c>
      <c r="H70" s="442" t="s">
        <v>768</v>
      </c>
      <c r="I70" s="387">
        <v>131.4</v>
      </c>
      <c r="J70" s="195">
        <v>95.6</v>
      </c>
      <c r="K70" s="196">
        <f t="shared" si="0"/>
        <v>12561.84</v>
      </c>
      <c r="L70" s="197">
        <f t="shared" si="1"/>
        <v>12561.84</v>
      </c>
      <c r="M70" s="195">
        <v>84.2</v>
      </c>
      <c r="N70" s="17">
        <f t="shared" si="2"/>
        <v>11063.880000000001</v>
      </c>
      <c r="O70" s="90">
        <f t="shared" si="3"/>
        <v>11617.074000000002</v>
      </c>
      <c r="P70" s="195">
        <v>83.8</v>
      </c>
      <c r="Q70" s="17">
        <f t="shared" ref="Q70:Q88" si="10">I70*P70</f>
        <v>11011.32</v>
      </c>
      <c r="R70" s="90">
        <f t="shared" ref="R70:R88" si="11">Q70*1.05</f>
        <v>11561.886</v>
      </c>
    </row>
    <row r="71" spans="2:18" ht="17.25">
      <c r="B71" s="110" t="s">
        <v>197</v>
      </c>
      <c r="C71" s="94">
        <v>67</v>
      </c>
      <c r="D71" s="115" t="s">
        <v>733</v>
      </c>
      <c r="E71" s="115" t="s">
        <v>734</v>
      </c>
      <c r="F71" s="96" t="s">
        <v>135</v>
      </c>
      <c r="G71" s="448" t="s">
        <v>757</v>
      </c>
      <c r="H71" s="441" t="s">
        <v>766</v>
      </c>
      <c r="I71" s="387">
        <v>131.4</v>
      </c>
      <c r="J71" s="195">
        <v>95.6</v>
      </c>
      <c r="K71" s="196">
        <f t="shared" ref="K71" si="12">I71*J71</f>
        <v>12561.84</v>
      </c>
      <c r="L71" s="197">
        <f t="shared" ref="L71" si="13">K71*1</f>
        <v>12561.84</v>
      </c>
      <c r="M71" s="195">
        <v>84.2</v>
      </c>
      <c r="N71" s="17">
        <f t="shared" ref="N71" si="14">I71*M71</f>
        <v>11063.880000000001</v>
      </c>
      <c r="O71" s="90">
        <f t="shared" ref="O71" si="15">N71*1.05</f>
        <v>11617.074000000002</v>
      </c>
      <c r="P71" s="195">
        <v>83.8</v>
      </c>
      <c r="Q71" s="17">
        <f t="shared" si="10"/>
        <v>11011.32</v>
      </c>
      <c r="R71" s="90">
        <f t="shared" si="11"/>
        <v>11561.886</v>
      </c>
    </row>
    <row r="72" spans="2:18" ht="17.25">
      <c r="B72" s="110" t="s">
        <v>197</v>
      </c>
      <c r="C72" s="94">
        <v>68</v>
      </c>
      <c r="D72" s="115" t="s">
        <v>737</v>
      </c>
      <c r="E72" s="115" t="s">
        <v>739</v>
      </c>
      <c r="F72" s="96" t="s">
        <v>110</v>
      </c>
      <c r="G72" s="448" t="s">
        <v>757</v>
      </c>
      <c r="H72" s="441" t="s">
        <v>766</v>
      </c>
      <c r="I72" s="20">
        <v>187.71</v>
      </c>
      <c r="J72" s="195">
        <v>95.6</v>
      </c>
      <c r="K72" s="196">
        <f t="shared" ref="K72" si="16">I72*J72</f>
        <v>17945.076000000001</v>
      </c>
      <c r="L72" s="197">
        <f t="shared" ref="L72" si="17">K72*1</f>
        <v>17945.076000000001</v>
      </c>
      <c r="M72" s="195">
        <v>84.2</v>
      </c>
      <c r="N72" s="17">
        <f t="shared" ref="N72" si="18">I72*M72</f>
        <v>15805.182000000001</v>
      </c>
      <c r="O72" s="90">
        <f t="shared" ref="O72" si="19">N72*1.05</f>
        <v>16595.4411</v>
      </c>
      <c r="P72" s="195">
        <v>83.8</v>
      </c>
      <c r="Q72" s="17">
        <f t="shared" si="10"/>
        <v>15730.098</v>
      </c>
      <c r="R72" s="90">
        <f t="shared" si="11"/>
        <v>16516.602900000002</v>
      </c>
    </row>
    <row r="73" spans="2:18" ht="17.25">
      <c r="B73" s="110" t="s">
        <v>197</v>
      </c>
      <c r="C73" s="94">
        <v>69</v>
      </c>
      <c r="D73" s="115" t="s">
        <v>738</v>
      </c>
      <c r="E73" s="115" t="s">
        <v>818</v>
      </c>
      <c r="F73" s="96" t="s">
        <v>125</v>
      </c>
      <c r="G73" s="447" t="s">
        <v>758</v>
      </c>
      <c r="H73" s="443" t="s">
        <v>767</v>
      </c>
      <c r="I73" s="20">
        <v>525.58000000000004</v>
      </c>
      <c r="J73" s="195">
        <v>95.6</v>
      </c>
      <c r="K73" s="196">
        <f t="shared" ref="K73:K88" si="20">I73*J73</f>
        <v>50245.448000000004</v>
      </c>
      <c r="L73" s="197">
        <f t="shared" ref="L73:L88" si="21">K73*1</f>
        <v>50245.448000000004</v>
      </c>
      <c r="M73" s="195">
        <v>84.2</v>
      </c>
      <c r="N73" s="17">
        <f t="shared" ref="N73:N88" si="22">I73*M73</f>
        <v>44253.836000000003</v>
      </c>
      <c r="O73" s="90">
        <f t="shared" ref="O73:O88" si="23">N73*1.05</f>
        <v>46466.527800000003</v>
      </c>
      <c r="P73" s="195">
        <v>83.8</v>
      </c>
      <c r="Q73" s="17">
        <f t="shared" si="10"/>
        <v>44043.603999999999</v>
      </c>
      <c r="R73" s="90">
        <f t="shared" si="11"/>
        <v>46245.784200000002</v>
      </c>
    </row>
    <row r="74" spans="2:18" ht="17.25">
      <c r="B74" s="105" t="s">
        <v>249</v>
      </c>
      <c r="C74" s="94">
        <v>70</v>
      </c>
      <c r="D74" s="95" t="s">
        <v>198</v>
      </c>
      <c r="E74" s="95" t="s">
        <v>819</v>
      </c>
      <c r="F74" s="96" t="s">
        <v>110</v>
      </c>
      <c r="G74" s="448" t="s">
        <v>757</v>
      </c>
      <c r="H74" s="443" t="s">
        <v>767</v>
      </c>
      <c r="I74" s="20">
        <v>187.71</v>
      </c>
      <c r="J74" s="195">
        <v>95.6</v>
      </c>
      <c r="K74" s="196">
        <f t="shared" si="20"/>
        <v>17945.076000000001</v>
      </c>
      <c r="L74" s="197">
        <f t="shared" si="21"/>
        <v>17945.076000000001</v>
      </c>
      <c r="M74" s="195">
        <v>84.2</v>
      </c>
      <c r="N74" s="17">
        <f t="shared" si="22"/>
        <v>15805.182000000001</v>
      </c>
      <c r="O74" s="90">
        <f t="shared" si="23"/>
        <v>16595.4411</v>
      </c>
      <c r="P74" s="195">
        <v>83.8</v>
      </c>
      <c r="Q74" s="17">
        <f t="shared" si="10"/>
        <v>15730.098</v>
      </c>
      <c r="R74" s="90">
        <f t="shared" si="11"/>
        <v>16516.602900000002</v>
      </c>
    </row>
    <row r="75" spans="2:18" ht="17.25">
      <c r="B75" s="105" t="s">
        <v>250</v>
      </c>
      <c r="C75" s="94">
        <v>71</v>
      </c>
      <c r="D75" s="95" t="s">
        <v>199</v>
      </c>
      <c r="E75" s="95" t="s">
        <v>820</v>
      </c>
      <c r="F75" s="96" t="s">
        <v>110</v>
      </c>
      <c r="G75" s="448" t="s">
        <v>757</v>
      </c>
      <c r="H75" s="443" t="s">
        <v>767</v>
      </c>
      <c r="I75" s="20">
        <v>187.71</v>
      </c>
      <c r="J75" s="195">
        <v>95.6</v>
      </c>
      <c r="K75" s="196">
        <f t="shared" si="20"/>
        <v>17945.076000000001</v>
      </c>
      <c r="L75" s="197">
        <f t="shared" si="21"/>
        <v>17945.076000000001</v>
      </c>
      <c r="M75" s="195">
        <v>84.2</v>
      </c>
      <c r="N75" s="17">
        <f t="shared" si="22"/>
        <v>15805.182000000001</v>
      </c>
      <c r="O75" s="90">
        <f t="shared" si="23"/>
        <v>16595.4411</v>
      </c>
      <c r="P75" s="195">
        <v>83.8</v>
      </c>
      <c r="Q75" s="17">
        <f t="shared" si="10"/>
        <v>15730.098</v>
      </c>
      <c r="R75" s="90">
        <f t="shared" si="11"/>
        <v>16516.602900000002</v>
      </c>
    </row>
    <row r="76" spans="2:18" ht="17.25">
      <c r="B76" s="105" t="s">
        <v>200</v>
      </c>
      <c r="C76" s="94">
        <v>72</v>
      </c>
      <c r="D76" s="95" t="s">
        <v>201</v>
      </c>
      <c r="E76" s="95" t="s">
        <v>202</v>
      </c>
      <c r="F76" s="96" t="s">
        <v>133</v>
      </c>
      <c r="G76" s="450" t="s">
        <v>762</v>
      </c>
      <c r="H76" s="441" t="s">
        <v>766</v>
      </c>
      <c r="I76" s="20">
        <v>48.97</v>
      </c>
      <c r="J76" s="195">
        <v>95.6</v>
      </c>
      <c r="K76" s="196">
        <f t="shared" si="20"/>
        <v>4681.5319999999992</v>
      </c>
      <c r="L76" s="197">
        <f t="shared" si="21"/>
        <v>4681.5319999999992</v>
      </c>
      <c r="M76" s="195">
        <v>84.2</v>
      </c>
      <c r="N76" s="17">
        <f t="shared" si="22"/>
        <v>4123.2740000000003</v>
      </c>
      <c r="O76" s="90">
        <f t="shared" si="23"/>
        <v>4329.4377000000004</v>
      </c>
      <c r="P76" s="195">
        <v>83.8</v>
      </c>
      <c r="Q76" s="17">
        <f t="shared" si="10"/>
        <v>4103.6859999999997</v>
      </c>
      <c r="R76" s="90">
        <f t="shared" si="11"/>
        <v>4308.8702999999996</v>
      </c>
    </row>
    <row r="77" spans="2:18" ht="17.25">
      <c r="B77" s="105" t="s">
        <v>203</v>
      </c>
      <c r="C77" s="94">
        <v>73</v>
      </c>
      <c r="D77" s="95" t="s">
        <v>204</v>
      </c>
      <c r="E77" s="95" t="s">
        <v>821</v>
      </c>
      <c r="F77" s="96" t="s">
        <v>135</v>
      </c>
      <c r="G77" s="450" t="s">
        <v>762</v>
      </c>
      <c r="H77" s="443" t="s">
        <v>767</v>
      </c>
      <c r="I77" s="20">
        <v>114.26</v>
      </c>
      <c r="J77" s="195">
        <v>95.6</v>
      </c>
      <c r="K77" s="196">
        <f t="shared" si="20"/>
        <v>10923.255999999999</v>
      </c>
      <c r="L77" s="197">
        <f t="shared" si="21"/>
        <v>10923.255999999999</v>
      </c>
      <c r="M77" s="195">
        <v>84.2</v>
      </c>
      <c r="N77" s="17">
        <f t="shared" si="22"/>
        <v>9620.6920000000009</v>
      </c>
      <c r="O77" s="90">
        <f t="shared" si="23"/>
        <v>10101.726600000002</v>
      </c>
      <c r="P77" s="195">
        <v>83.8</v>
      </c>
      <c r="Q77" s="17">
        <f t="shared" si="10"/>
        <v>9574.9879999999994</v>
      </c>
      <c r="R77" s="90">
        <f t="shared" si="11"/>
        <v>10053.7374</v>
      </c>
    </row>
    <row r="78" spans="2:18" ht="17.25">
      <c r="B78" s="105" t="s">
        <v>205</v>
      </c>
      <c r="C78" s="94">
        <v>74</v>
      </c>
      <c r="D78" s="95" t="s">
        <v>206</v>
      </c>
      <c r="E78" s="95" t="s">
        <v>822</v>
      </c>
      <c r="F78" s="96" t="s">
        <v>133</v>
      </c>
      <c r="G78" s="448" t="s">
        <v>757</v>
      </c>
      <c r="H78" s="441" t="s">
        <v>766</v>
      </c>
      <c r="I78" s="20">
        <v>56.32</v>
      </c>
      <c r="J78" s="195">
        <v>95.6</v>
      </c>
      <c r="K78" s="196">
        <f t="shared" si="20"/>
        <v>5384.192</v>
      </c>
      <c r="L78" s="197">
        <f t="shared" si="21"/>
        <v>5384.192</v>
      </c>
      <c r="M78" s="195">
        <v>84.2</v>
      </c>
      <c r="N78" s="17">
        <f t="shared" si="22"/>
        <v>4742.1440000000002</v>
      </c>
      <c r="O78" s="90">
        <f t="shared" si="23"/>
        <v>4979.2512000000006</v>
      </c>
      <c r="P78" s="195">
        <v>83.8</v>
      </c>
      <c r="Q78" s="17">
        <f t="shared" si="10"/>
        <v>4719.616</v>
      </c>
      <c r="R78" s="90">
        <f t="shared" si="11"/>
        <v>4955.5968000000003</v>
      </c>
    </row>
    <row r="79" spans="2:18" ht="17.25">
      <c r="B79" s="111" t="s">
        <v>251</v>
      </c>
      <c r="C79" s="94">
        <v>75</v>
      </c>
      <c r="D79" s="115" t="s">
        <v>207</v>
      </c>
      <c r="E79" s="115" t="s">
        <v>823</v>
      </c>
      <c r="F79" s="96" t="s">
        <v>133</v>
      </c>
      <c r="G79" s="448" t="s">
        <v>757</v>
      </c>
      <c r="H79" s="441" t="s">
        <v>766</v>
      </c>
      <c r="I79" s="20">
        <v>56.32</v>
      </c>
      <c r="J79" s="195">
        <v>95.6</v>
      </c>
      <c r="K79" s="196">
        <f t="shared" si="20"/>
        <v>5384.192</v>
      </c>
      <c r="L79" s="197">
        <f t="shared" si="21"/>
        <v>5384.192</v>
      </c>
      <c r="M79" s="195">
        <v>84.2</v>
      </c>
      <c r="N79" s="17">
        <f t="shared" si="22"/>
        <v>4742.1440000000002</v>
      </c>
      <c r="O79" s="90">
        <f t="shared" si="23"/>
        <v>4979.2512000000006</v>
      </c>
      <c r="P79" s="195">
        <v>83.8</v>
      </c>
      <c r="Q79" s="17">
        <f t="shared" si="10"/>
        <v>4719.616</v>
      </c>
      <c r="R79" s="90">
        <f t="shared" si="11"/>
        <v>4955.5968000000003</v>
      </c>
    </row>
    <row r="80" spans="2:18" ht="17.25">
      <c r="B80" s="111" t="s">
        <v>251</v>
      </c>
      <c r="C80" s="94">
        <v>76</v>
      </c>
      <c r="D80" s="95" t="s">
        <v>208</v>
      </c>
      <c r="E80" s="95" t="s">
        <v>824</v>
      </c>
      <c r="F80" s="96" t="s">
        <v>135</v>
      </c>
      <c r="G80" s="450" t="s">
        <v>762</v>
      </c>
      <c r="H80" s="441" t="s">
        <v>766</v>
      </c>
      <c r="I80" s="387">
        <v>131.4</v>
      </c>
      <c r="J80" s="195">
        <v>95.6</v>
      </c>
      <c r="K80" s="196">
        <f t="shared" si="20"/>
        <v>12561.84</v>
      </c>
      <c r="L80" s="197">
        <f t="shared" si="21"/>
        <v>12561.84</v>
      </c>
      <c r="M80" s="195">
        <v>84.2</v>
      </c>
      <c r="N80" s="17">
        <f t="shared" si="22"/>
        <v>11063.880000000001</v>
      </c>
      <c r="O80" s="90">
        <f t="shared" si="23"/>
        <v>11617.074000000002</v>
      </c>
      <c r="P80" s="195">
        <v>83.8</v>
      </c>
      <c r="Q80" s="17">
        <f t="shared" si="10"/>
        <v>11011.32</v>
      </c>
      <c r="R80" s="90">
        <f t="shared" si="11"/>
        <v>11561.886</v>
      </c>
    </row>
    <row r="81" spans="2:18" ht="17.25">
      <c r="B81" s="111" t="s">
        <v>251</v>
      </c>
      <c r="C81" s="94">
        <v>77</v>
      </c>
      <c r="D81" s="95" t="s">
        <v>209</v>
      </c>
      <c r="E81" s="95" t="s">
        <v>825</v>
      </c>
      <c r="F81" s="96" t="s">
        <v>133</v>
      </c>
      <c r="G81" s="448" t="s">
        <v>757</v>
      </c>
      <c r="H81" s="443" t="s">
        <v>767</v>
      </c>
      <c r="I81" s="20">
        <v>56.32</v>
      </c>
      <c r="J81" s="195">
        <v>95.6</v>
      </c>
      <c r="K81" s="196">
        <f t="shared" si="20"/>
        <v>5384.192</v>
      </c>
      <c r="L81" s="197">
        <f t="shared" si="21"/>
        <v>5384.192</v>
      </c>
      <c r="M81" s="195">
        <v>84.2</v>
      </c>
      <c r="N81" s="17">
        <f t="shared" si="22"/>
        <v>4742.1440000000002</v>
      </c>
      <c r="O81" s="90">
        <f t="shared" si="23"/>
        <v>4979.2512000000006</v>
      </c>
      <c r="P81" s="195">
        <v>83.8</v>
      </c>
      <c r="Q81" s="17">
        <f t="shared" si="10"/>
        <v>4719.616</v>
      </c>
      <c r="R81" s="90">
        <f t="shared" si="11"/>
        <v>4955.5968000000003</v>
      </c>
    </row>
    <row r="82" spans="2:18" ht="17.25">
      <c r="B82" s="111" t="s">
        <v>740</v>
      </c>
      <c r="C82" s="94">
        <v>78</v>
      </c>
      <c r="D82" s="95" t="s">
        <v>220</v>
      </c>
      <c r="E82" s="95" t="s">
        <v>741</v>
      </c>
      <c r="F82" s="96" t="s">
        <v>135</v>
      </c>
      <c r="G82" s="450" t="s">
        <v>762</v>
      </c>
      <c r="H82" s="441" t="s">
        <v>766</v>
      </c>
      <c r="I82" s="387">
        <v>131.4</v>
      </c>
      <c r="J82" s="195">
        <v>95.6</v>
      </c>
      <c r="K82" s="196">
        <f>I82*J82</f>
        <v>12561.84</v>
      </c>
      <c r="L82" s="197">
        <f>K82*1</f>
        <v>12561.84</v>
      </c>
      <c r="M82" s="195">
        <v>84.2</v>
      </c>
      <c r="N82" s="17">
        <f>I82*M82</f>
        <v>11063.880000000001</v>
      </c>
      <c r="O82" s="90">
        <f>N82*1.05</f>
        <v>11617.074000000002</v>
      </c>
      <c r="P82" s="195">
        <v>83.8</v>
      </c>
      <c r="Q82" s="17">
        <f t="shared" si="10"/>
        <v>11011.32</v>
      </c>
      <c r="R82" s="90">
        <f t="shared" si="11"/>
        <v>11561.886</v>
      </c>
    </row>
    <row r="83" spans="2:18" ht="17.25">
      <c r="B83" s="111" t="s">
        <v>252</v>
      </c>
      <c r="C83" s="94">
        <v>79</v>
      </c>
      <c r="D83" s="95" t="s">
        <v>210</v>
      </c>
      <c r="E83" s="95" t="s">
        <v>826</v>
      </c>
      <c r="F83" s="96" t="s">
        <v>135</v>
      </c>
      <c r="G83" s="450" t="s">
        <v>762</v>
      </c>
      <c r="H83" s="441" t="s">
        <v>766</v>
      </c>
      <c r="I83" s="387">
        <v>131.4</v>
      </c>
      <c r="J83" s="195">
        <v>95.6</v>
      </c>
      <c r="K83" s="196">
        <f t="shared" si="20"/>
        <v>12561.84</v>
      </c>
      <c r="L83" s="197">
        <f t="shared" si="21"/>
        <v>12561.84</v>
      </c>
      <c r="M83" s="195">
        <v>84.2</v>
      </c>
      <c r="N83" s="17">
        <f t="shared" si="22"/>
        <v>11063.880000000001</v>
      </c>
      <c r="O83" s="90">
        <f t="shared" si="23"/>
        <v>11617.074000000002</v>
      </c>
      <c r="P83" s="195">
        <v>83.8</v>
      </c>
      <c r="Q83" s="17">
        <f t="shared" si="10"/>
        <v>11011.32</v>
      </c>
      <c r="R83" s="90">
        <f t="shared" si="11"/>
        <v>11561.886</v>
      </c>
    </row>
    <row r="84" spans="2:18" ht="17.25">
      <c r="B84" s="111" t="s">
        <v>253</v>
      </c>
      <c r="C84" s="94">
        <v>80</v>
      </c>
      <c r="D84" s="115" t="s">
        <v>211</v>
      </c>
      <c r="E84" s="115" t="s">
        <v>827</v>
      </c>
      <c r="F84" s="96" t="s">
        <v>135</v>
      </c>
      <c r="G84" s="448" t="s">
        <v>757</v>
      </c>
      <c r="H84" s="441" t="s">
        <v>766</v>
      </c>
      <c r="I84" s="387">
        <v>131.4</v>
      </c>
      <c r="J84" s="195">
        <v>95.6</v>
      </c>
      <c r="K84" s="196">
        <f t="shared" si="20"/>
        <v>12561.84</v>
      </c>
      <c r="L84" s="197">
        <f t="shared" si="21"/>
        <v>12561.84</v>
      </c>
      <c r="M84" s="195">
        <v>84.2</v>
      </c>
      <c r="N84" s="17">
        <f t="shared" si="22"/>
        <v>11063.880000000001</v>
      </c>
      <c r="O84" s="90">
        <f t="shared" si="23"/>
        <v>11617.074000000002</v>
      </c>
      <c r="P84" s="195">
        <v>83.8</v>
      </c>
      <c r="Q84" s="17">
        <f t="shared" si="10"/>
        <v>11011.32</v>
      </c>
      <c r="R84" s="90">
        <f t="shared" si="11"/>
        <v>11561.886</v>
      </c>
    </row>
    <row r="85" spans="2:18" ht="17.25">
      <c r="B85" s="112" t="s">
        <v>212</v>
      </c>
      <c r="C85" s="94">
        <v>81</v>
      </c>
      <c r="D85" s="115" t="s">
        <v>213</v>
      </c>
      <c r="E85" s="115" t="s">
        <v>828</v>
      </c>
      <c r="F85" s="96" t="s">
        <v>110</v>
      </c>
      <c r="G85" s="450" t="s">
        <v>762</v>
      </c>
      <c r="H85" s="441" t="s">
        <v>766</v>
      </c>
      <c r="I85" s="20">
        <v>187.71</v>
      </c>
      <c r="J85" s="195">
        <v>95.6</v>
      </c>
      <c r="K85" s="196">
        <f t="shared" si="20"/>
        <v>17945.076000000001</v>
      </c>
      <c r="L85" s="197">
        <f t="shared" si="21"/>
        <v>17945.076000000001</v>
      </c>
      <c r="M85" s="195">
        <v>84.2</v>
      </c>
      <c r="N85" s="17">
        <f t="shared" si="22"/>
        <v>15805.182000000001</v>
      </c>
      <c r="O85" s="90">
        <f t="shared" si="23"/>
        <v>16595.4411</v>
      </c>
      <c r="P85" s="195">
        <v>83.8</v>
      </c>
      <c r="Q85" s="17">
        <f t="shared" si="10"/>
        <v>15730.098</v>
      </c>
      <c r="R85" s="90">
        <f t="shared" si="11"/>
        <v>16516.602900000002</v>
      </c>
    </row>
    <row r="86" spans="2:18" ht="17.25">
      <c r="B86" s="112" t="s">
        <v>214</v>
      </c>
      <c r="C86" s="94">
        <v>82</v>
      </c>
      <c r="D86" s="95" t="s">
        <v>215</v>
      </c>
      <c r="E86" s="95" t="s">
        <v>831</v>
      </c>
      <c r="F86" s="96" t="s">
        <v>110</v>
      </c>
      <c r="G86" s="447" t="s">
        <v>758</v>
      </c>
      <c r="H86" s="442" t="s">
        <v>768</v>
      </c>
      <c r="I86" s="20">
        <v>187.71</v>
      </c>
      <c r="J86" s="195">
        <v>95.6</v>
      </c>
      <c r="K86" s="196">
        <f t="shared" si="20"/>
        <v>17945.076000000001</v>
      </c>
      <c r="L86" s="197">
        <f t="shared" si="21"/>
        <v>17945.076000000001</v>
      </c>
      <c r="M86" s="195">
        <v>84.2</v>
      </c>
      <c r="N86" s="17">
        <f t="shared" si="22"/>
        <v>15805.182000000001</v>
      </c>
      <c r="O86" s="90">
        <f t="shared" si="23"/>
        <v>16595.4411</v>
      </c>
      <c r="P86" s="195">
        <v>83.8</v>
      </c>
      <c r="Q86" s="17">
        <f t="shared" si="10"/>
        <v>15730.098</v>
      </c>
      <c r="R86" s="90">
        <f t="shared" si="11"/>
        <v>16516.602900000002</v>
      </c>
    </row>
    <row r="87" spans="2:18" ht="17.25">
      <c r="B87" s="112" t="s">
        <v>216</v>
      </c>
      <c r="C87" s="94">
        <v>83</v>
      </c>
      <c r="D87" s="95" t="s">
        <v>217</v>
      </c>
      <c r="E87" s="95" t="s">
        <v>830</v>
      </c>
      <c r="F87" s="96" t="s">
        <v>110</v>
      </c>
      <c r="G87" s="447" t="s">
        <v>758</v>
      </c>
      <c r="H87" s="441" t="s">
        <v>766</v>
      </c>
      <c r="I87" s="20">
        <v>187.71</v>
      </c>
      <c r="J87" s="195">
        <v>95.6</v>
      </c>
      <c r="K87" s="196">
        <f t="shared" si="20"/>
        <v>17945.076000000001</v>
      </c>
      <c r="L87" s="197">
        <f t="shared" si="21"/>
        <v>17945.076000000001</v>
      </c>
      <c r="M87" s="195">
        <v>84.2</v>
      </c>
      <c r="N87" s="17">
        <f t="shared" si="22"/>
        <v>15805.182000000001</v>
      </c>
      <c r="O87" s="90">
        <f t="shared" si="23"/>
        <v>16595.4411</v>
      </c>
      <c r="P87" s="195">
        <v>83.8</v>
      </c>
      <c r="Q87" s="17">
        <f t="shared" si="10"/>
        <v>15730.098</v>
      </c>
      <c r="R87" s="90">
        <f t="shared" si="11"/>
        <v>16516.602900000002</v>
      </c>
    </row>
    <row r="88" spans="2:18" ht="17.25">
      <c r="B88" s="112" t="s">
        <v>218</v>
      </c>
      <c r="C88" s="94">
        <v>84</v>
      </c>
      <c r="D88" s="115" t="s">
        <v>219</v>
      </c>
      <c r="E88" s="115" t="s">
        <v>829</v>
      </c>
      <c r="F88" s="96" t="s">
        <v>135</v>
      </c>
      <c r="G88" s="448" t="s">
        <v>757</v>
      </c>
      <c r="H88" s="444" t="s">
        <v>767</v>
      </c>
      <c r="I88" s="387">
        <v>131.4</v>
      </c>
      <c r="J88" s="195">
        <v>95.6</v>
      </c>
      <c r="K88" s="196">
        <f t="shared" si="20"/>
        <v>12561.84</v>
      </c>
      <c r="L88" s="197">
        <f t="shared" si="21"/>
        <v>12561.84</v>
      </c>
      <c r="M88" s="195">
        <v>84.2</v>
      </c>
      <c r="N88" s="17">
        <f t="shared" si="22"/>
        <v>11063.880000000001</v>
      </c>
      <c r="O88" s="90">
        <f t="shared" si="23"/>
        <v>11617.074000000002</v>
      </c>
      <c r="P88" s="195">
        <v>83.8</v>
      </c>
      <c r="Q88" s="17">
        <f t="shared" si="10"/>
        <v>11011.32</v>
      </c>
      <c r="R88" s="90">
        <f t="shared" si="11"/>
        <v>11561.886</v>
      </c>
    </row>
    <row r="89" spans="2:18">
      <c r="B89" s="79"/>
      <c r="C89" s="80"/>
      <c r="F89" s="79"/>
      <c r="G89" s="79"/>
      <c r="H89" s="79"/>
    </row>
    <row r="92" spans="2:18" ht="31.5">
      <c r="E92" s="485" t="s">
        <v>732</v>
      </c>
    </row>
    <row r="93" spans="2:18">
      <c r="I93" s="10"/>
      <c r="J93" s="10"/>
      <c r="K93"/>
      <c r="L93"/>
      <c r="N93"/>
      <c r="O93"/>
      <c r="Q93"/>
      <c r="R93"/>
    </row>
    <row r="94" spans="2:18">
      <c r="I94" s="10"/>
      <c r="J94" s="10"/>
      <c r="K94"/>
      <c r="L94"/>
      <c r="N94"/>
      <c r="O94"/>
      <c r="Q94"/>
      <c r="R94"/>
    </row>
    <row r="95" spans="2:18">
      <c r="I95" s="10"/>
      <c r="J95" s="10"/>
      <c r="K95"/>
      <c r="L95"/>
      <c r="N95"/>
      <c r="O95"/>
      <c r="Q95"/>
      <c r="R95"/>
    </row>
    <row r="96" spans="2:18">
      <c r="I96" s="10"/>
      <c r="J96" s="10"/>
      <c r="K96"/>
      <c r="L96"/>
      <c r="N96"/>
      <c r="O96"/>
      <c r="Q96"/>
      <c r="R96"/>
    </row>
    <row r="97" spans="9:18">
      <c r="I97" s="10"/>
      <c r="J97" s="10"/>
      <c r="K97"/>
      <c r="L97"/>
      <c r="N97"/>
      <c r="O97"/>
      <c r="Q97"/>
      <c r="R97"/>
    </row>
    <row r="98" spans="9:18">
      <c r="I98" s="10"/>
      <c r="J98" s="10"/>
      <c r="K98"/>
      <c r="L98"/>
      <c r="N98"/>
      <c r="O98"/>
      <c r="Q98"/>
      <c r="R98"/>
    </row>
    <row r="99" spans="9:18">
      <c r="I99" s="10"/>
      <c r="J99" s="10"/>
      <c r="K99"/>
      <c r="L99"/>
      <c r="N99"/>
      <c r="O99"/>
      <c r="Q99"/>
      <c r="R99"/>
    </row>
    <row r="113" spans="4:7">
      <c r="D113" s="486" t="s">
        <v>853</v>
      </c>
      <c r="E113" s="486"/>
      <c r="F113" s="486"/>
      <c r="G113" s="486"/>
    </row>
  </sheetData>
  <mergeCells count="7">
    <mergeCell ref="B3:E3"/>
    <mergeCell ref="S2:T3"/>
    <mergeCell ref="F1:G3"/>
    <mergeCell ref="H1:I3"/>
    <mergeCell ref="J3:K3"/>
    <mergeCell ref="M3:N3"/>
    <mergeCell ref="P3:Q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214"/>
  <sheetViews>
    <sheetView workbookViewId="0">
      <selection activeCell="F67" sqref="F67"/>
    </sheetView>
  </sheetViews>
  <sheetFormatPr defaultRowHeight="16.5"/>
  <cols>
    <col min="4" max="4" width="10.5" customWidth="1"/>
    <col min="5" max="5" width="75.75" customWidth="1"/>
    <col min="6" max="6" width="17.5" customWidth="1"/>
    <col min="7" max="7" width="13.75" customWidth="1"/>
    <col min="8" max="8" width="11.5" customWidth="1"/>
    <col min="9" max="9" width="12.625" customWidth="1"/>
    <col min="10" max="10" width="11.625" customWidth="1"/>
    <col min="11" max="11" width="10.375" customWidth="1"/>
    <col min="12" max="12" width="13.875" customWidth="1"/>
    <col min="13" max="13" width="12.25" customWidth="1"/>
    <col min="14" max="14" width="10.375" customWidth="1"/>
    <col min="15" max="15" width="13.375" customWidth="1"/>
    <col min="16" max="16" width="14.125" customWidth="1"/>
    <col min="17" max="17" width="16.25" customWidth="1"/>
    <col min="18" max="18" width="15.25" style="10" customWidth="1"/>
    <col min="19" max="19" width="17.625" style="10" customWidth="1"/>
  </cols>
  <sheetData>
    <row r="2" spans="2:20">
      <c r="B2" s="185"/>
      <c r="C2" s="711" t="s">
        <v>227</v>
      </c>
      <c r="D2" s="711"/>
      <c r="E2" s="711"/>
      <c r="I2" s="10"/>
      <c r="J2" s="10"/>
      <c r="L2" s="10"/>
      <c r="M2" s="10"/>
      <c r="O2" s="10"/>
      <c r="P2" s="10"/>
      <c r="Q2" s="686" t="s">
        <v>720</v>
      </c>
      <c r="R2" s="669"/>
    </row>
    <row r="3" spans="2:20" ht="18" thickBot="1">
      <c r="B3" s="185"/>
      <c r="C3" s="712"/>
      <c r="D3" s="712"/>
      <c r="E3" s="712"/>
      <c r="H3" s="714" t="s">
        <v>223</v>
      </c>
      <c r="I3" s="714"/>
      <c r="J3" s="82" t="s">
        <v>4</v>
      </c>
      <c r="K3" s="715" t="s">
        <v>843</v>
      </c>
      <c r="L3" s="715"/>
      <c r="M3" s="88" t="s">
        <v>4</v>
      </c>
      <c r="N3" s="715" t="s">
        <v>844</v>
      </c>
      <c r="O3" s="715"/>
      <c r="P3" s="88" t="s">
        <v>4</v>
      </c>
      <c r="Q3" s="669"/>
      <c r="R3" s="669"/>
    </row>
    <row r="4" spans="2:20" ht="18" thickBot="1">
      <c r="B4" s="185"/>
      <c r="C4" s="186" t="s">
        <v>0</v>
      </c>
      <c r="D4" s="63" t="s">
        <v>1</v>
      </c>
      <c r="E4" s="63" t="s">
        <v>2</v>
      </c>
      <c r="F4" s="64" t="s">
        <v>30</v>
      </c>
      <c r="G4" s="187" t="s">
        <v>3</v>
      </c>
      <c r="H4" s="187" t="s">
        <v>105</v>
      </c>
      <c r="I4" s="188" t="s">
        <v>100</v>
      </c>
      <c r="J4" s="189" t="s">
        <v>224</v>
      </c>
      <c r="K4" s="190" t="s">
        <v>105</v>
      </c>
      <c r="L4" s="191" t="s">
        <v>680</v>
      </c>
      <c r="M4" s="192" t="s">
        <v>679</v>
      </c>
      <c r="N4" s="190" t="s">
        <v>105</v>
      </c>
      <c r="O4" s="191" t="s">
        <v>31</v>
      </c>
      <c r="P4" s="192" t="s">
        <v>225</v>
      </c>
      <c r="Q4" s="80" t="s">
        <v>691</v>
      </c>
      <c r="R4" s="430" t="s">
        <v>721</v>
      </c>
      <c r="S4" s="10" t="s">
        <v>693</v>
      </c>
      <c r="T4" t="s">
        <v>749</v>
      </c>
    </row>
    <row r="5" spans="2:20" ht="17.25">
      <c r="B5" s="185"/>
      <c r="C5" s="29">
        <v>1</v>
      </c>
      <c r="D5" s="193" t="s">
        <v>32</v>
      </c>
      <c r="E5" s="194" t="s">
        <v>717</v>
      </c>
      <c r="F5" s="194" t="s">
        <v>33</v>
      </c>
      <c r="G5" s="195">
        <v>3026.44</v>
      </c>
      <c r="H5" s="195">
        <v>95.6</v>
      </c>
      <c r="I5" s="196">
        <f>G5*H5</f>
        <v>289327.66399999999</v>
      </c>
      <c r="J5" s="197">
        <f>I5*1</f>
        <v>289327.66399999999</v>
      </c>
      <c r="K5" s="195">
        <v>84.2</v>
      </c>
      <c r="L5" s="17">
        <f>G5*K5</f>
        <v>254826.24800000002</v>
      </c>
      <c r="M5" s="90">
        <f>L5*1.05</f>
        <v>267567.56040000002</v>
      </c>
      <c r="N5" s="195">
        <v>83.8</v>
      </c>
      <c r="O5" s="17">
        <f>G5*N5</f>
        <v>253615.67199999999</v>
      </c>
      <c r="P5" s="90">
        <f>O5*1.05</f>
        <v>266296.45559999999</v>
      </c>
      <c r="Q5" t="s">
        <v>746</v>
      </c>
      <c r="R5" s="10">
        <v>830000</v>
      </c>
      <c r="S5" s="10">
        <v>900000</v>
      </c>
      <c r="T5">
        <v>100</v>
      </c>
    </row>
    <row r="6" spans="2:20" ht="17.25">
      <c r="B6" s="185"/>
      <c r="C6" s="45">
        <v>2</v>
      </c>
      <c r="D6" s="46" t="s">
        <v>34</v>
      </c>
      <c r="E6" s="14" t="s">
        <v>722</v>
      </c>
      <c r="F6" s="14" t="s">
        <v>33</v>
      </c>
      <c r="G6" s="15">
        <v>1324.97</v>
      </c>
      <c r="H6" s="195">
        <v>95.6</v>
      </c>
      <c r="I6" s="196">
        <f t="shared" ref="I6:I8" si="0">G6*H6</f>
        <v>126667.132</v>
      </c>
      <c r="J6" s="197">
        <f t="shared" ref="J6:J8" si="1">I6*1</f>
        <v>126667.132</v>
      </c>
      <c r="K6" s="195">
        <v>84.2</v>
      </c>
      <c r="L6" s="17">
        <f t="shared" ref="L6:L8" si="2">G6*K6</f>
        <v>111562.474</v>
      </c>
      <c r="M6" s="90">
        <f t="shared" ref="M6:M8" si="3">L6*1.05</f>
        <v>117140.59770000001</v>
      </c>
      <c r="N6" s="195">
        <v>83.8</v>
      </c>
      <c r="O6" s="17">
        <f>G6*N6</f>
        <v>111032.486</v>
      </c>
      <c r="P6" s="90">
        <f>O6*1.05</f>
        <v>116584.11030000001</v>
      </c>
      <c r="Q6" t="s">
        <v>747</v>
      </c>
    </row>
    <row r="7" spans="2:20" ht="17.25">
      <c r="B7" s="185"/>
      <c r="C7" s="45">
        <v>3</v>
      </c>
      <c r="D7" s="46" t="s">
        <v>35</v>
      </c>
      <c r="E7" s="14" t="s">
        <v>723</v>
      </c>
      <c r="F7" s="14" t="s">
        <v>33</v>
      </c>
      <c r="G7" s="200">
        <v>1466.64</v>
      </c>
      <c r="H7" s="195">
        <v>95.6</v>
      </c>
      <c r="I7" s="196">
        <f t="shared" si="0"/>
        <v>140210.78400000001</v>
      </c>
      <c r="J7" s="197">
        <f t="shared" si="1"/>
        <v>140210.78400000001</v>
      </c>
      <c r="K7" s="195">
        <v>84.2</v>
      </c>
      <c r="L7" s="17">
        <f t="shared" si="2"/>
        <v>123491.08800000002</v>
      </c>
      <c r="M7" s="90">
        <f t="shared" si="3"/>
        <v>129665.64240000003</v>
      </c>
      <c r="N7" s="195">
        <v>83.8</v>
      </c>
      <c r="O7" s="17">
        <f t="shared" ref="O7:O9" si="4">G7*N7</f>
        <v>122904.432</v>
      </c>
      <c r="P7" s="90">
        <f t="shared" ref="P7:P9" si="5">O7*1.05</f>
        <v>129049.65360000001</v>
      </c>
      <c r="Q7" t="s">
        <v>748</v>
      </c>
      <c r="R7" s="10">
        <v>320000</v>
      </c>
      <c r="S7" s="10">
        <v>100000</v>
      </c>
      <c r="T7">
        <v>20</v>
      </c>
    </row>
    <row r="8" spans="2:20" ht="17.25">
      <c r="B8" s="185"/>
      <c r="C8" s="378">
        <v>4</v>
      </c>
      <c r="D8" s="46" t="s">
        <v>36</v>
      </c>
      <c r="E8" s="14" t="s">
        <v>745</v>
      </c>
      <c r="F8" s="14" t="s">
        <v>33</v>
      </c>
      <c r="G8" s="202">
        <v>733.32</v>
      </c>
      <c r="H8" s="195">
        <v>95.6</v>
      </c>
      <c r="I8" s="196">
        <f t="shared" si="0"/>
        <v>70105.392000000007</v>
      </c>
      <c r="J8" s="197">
        <f t="shared" si="1"/>
        <v>70105.392000000007</v>
      </c>
      <c r="K8" s="195">
        <v>84.2</v>
      </c>
      <c r="L8" s="17">
        <f t="shared" si="2"/>
        <v>61745.544000000009</v>
      </c>
      <c r="M8" s="90">
        <f t="shared" si="3"/>
        <v>64832.821200000013</v>
      </c>
      <c r="N8" s="195">
        <v>83.8</v>
      </c>
      <c r="O8" s="17">
        <f t="shared" si="4"/>
        <v>61452.216</v>
      </c>
      <c r="P8" s="90">
        <f t="shared" si="5"/>
        <v>64524.826800000003</v>
      </c>
      <c r="Q8" t="s">
        <v>748</v>
      </c>
    </row>
    <row r="9" spans="2:20" ht="17.25">
      <c r="B9" s="185"/>
      <c r="C9" s="284">
        <v>5</v>
      </c>
      <c r="D9" s="285" t="s">
        <v>724</v>
      </c>
      <c r="E9" s="286" t="s">
        <v>725</v>
      </c>
      <c r="F9" s="14" t="s">
        <v>33</v>
      </c>
      <c r="G9" s="390">
        <v>1466.64</v>
      </c>
      <c r="H9" s="195">
        <v>95.6</v>
      </c>
      <c r="I9" s="196">
        <f t="shared" ref="I9" si="6">G9*H9</f>
        <v>140210.78400000001</v>
      </c>
      <c r="J9" s="197">
        <f t="shared" ref="J9" si="7">I9*1</f>
        <v>140210.78400000001</v>
      </c>
      <c r="K9" s="195">
        <v>84.2</v>
      </c>
      <c r="L9" s="17">
        <f t="shared" ref="L9" si="8">G9*K9</f>
        <v>123491.08800000002</v>
      </c>
      <c r="M9" s="90">
        <f t="shared" ref="M9" si="9">L9*1.05</f>
        <v>129665.64240000003</v>
      </c>
      <c r="N9" s="195">
        <v>83.8</v>
      </c>
      <c r="O9" s="17">
        <f t="shared" si="4"/>
        <v>122904.432</v>
      </c>
      <c r="P9" s="90">
        <f t="shared" si="5"/>
        <v>129049.65360000001</v>
      </c>
      <c r="Q9" t="s">
        <v>748</v>
      </c>
      <c r="R9" s="10">
        <v>345000</v>
      </c>
      <c r="S9" s="10">
        <v>80000</v>
      </c>
      <c r="T9">
        <v>20</v>
      </c>
    </row>
    <row r="10" spans="2:20" ht="18" thickBot="1">
      <c r="B10" s="185"/>
      <c r="C10" s="48"/>
      <c r="D10" s="50"/>
      <c r="E10" s="49"/>
      <c r="F10" s="49"/>
      <c r="G10" s="51"/>
      <c r="H10" s="51"/>
      <c r="I10" s="87"/>
      <c r="J10" s="87"/>
      <c r="K10" s="51"/>
      <c r="L10" s="52"/>
      <c r="M10" s="87"/>
      <c r="N10" s="51"/>
      <c r="O10" s="52"/>
      <c r="P10" s="87"/>
      <c r="R10" s="431"/>
    </row>
    <row r="11" spans="2:20" ht="17.25">
      <c r="B11" s="185"/>
      <c r="C11" s="60">
        <v>1</v>
      </c>
      <c r="D11" s="44" t="s">
        <v>40</v>
      </c>
      <c r="E11" s="201" t="s">
        <v>41</v>
      </c>
      <c r="F11" s="201" t="s">
        <v>42</v>
      </c>
      <c r="G11" s="379">
        <v>279.17</v>
      </c>
      <c r="H11" s="195">
        <v>95.6</v>
      </c>
      <c r="I11" s="196">
        <f>G11*H11</f>
        <v>26688.651999999998</v>
      </c>
      <c r="J11" s="197">
        <f>I11*1</f>
        <v>26688.651999999998</v>
      </c>
      <c r="K11" s="195">
        <v>84.2</v>
      </c>
      <c r="L11" s="17">
        <f>G11*K11</f>
        <v>23506.114000000001</v>
      </c>
      <c r="M11" s="90">
        <f>L11*1.05</f>
        <v>24681.419700000002</v>
      </c>
      <c r="N11" s="195">
        <v>83.8</v>
      </c>
      <c r="O11" s="17">
        <f>G11*N11</f>
        <v>23394.446</v>
      </c>
      <c r="P11" s="90">
        <f>O11*1.05</f>
        <v>24564.168300000001</v>
      </c>
    </row>
    <row r="12" spans="2:20" ht="17.25">
      <c r="B12" s="185"/>
      <c r="C12" s="19">
        <v>2</v>
      </c>
      <c r="D12" s="46" t="s">
        <v>43</v>
      </c>
      <c r="E12" s="202" t="s">
        <v>44</v>
      </c>
      <c r="F12" s="202" t="s">
        <v>42</v>
      </c>
      <c r="G12" s="379">
        <v>476.76</v>
      </c>
      <c r="H12" s="195">
        <v>95.6</v>
      </c>
      <c r="I12" s="196">
        <f t="shared" ref="I12:I15" si="10">G12*H12</f>
        <v>45578.255999999994</v>
      </c>
      <c r="J12" s="197">
        <f t="shared" ref="J12:J15" si="11">I12*1</f>
        <v>45578.255999999994</v>
      </c>
      <c r="K12" s="195">
        <v>84.2</v>
      </c>
      <c r="L12" s="17">
        <f t="shared" ref="L12:L15" si="12">G12*K12</f>
        <v>40143.192000000003</v>
      </c>
      <c r="M12" s="90">
        <f t="shared" ref="M12:M15" si="13">L12*1.05</f>
        <v>42150.351600000002</v>
      </c>
      <c r="N12" s="195">
        <v>83.8</v>
      </c>
      <c r="O12" s="17">
        <f>G12*N12</f>
        <v>39952.487999999998</v>
      </c>
      <c r="P12" s="90">
        <f>O12*1.05</f>
        <v>41950.112399999998</v>
      </c>
    </row>
    <row r="13" spans="2:20" ht="18" thickBot="1">
      <c r="B13" s="185"/>
      <c r="C13" s="203">
        <v>3</v>
      </c>
      <c r="D13" s="204" t="s">
        <v>45</v>
      </c>
      <c r="E13" s="205" t="s">
        <v>46</v>
      </c>
      <c r="F13" s="205" t="s">
        <v>42</v>
      </c>
      <c r="G13" s="380">
        <v>838.99</v>
      </c>
      <c r="H13" s="21">
        <v>95.6</v>
      </c>
      <c r="I13" s="373">
        <f t="shared" si="10"/>
        <v>80207.444000000003</v>
      </c>
      <c r="J13" s="374">
        <f t="shared" si="11"/>
        <v>80207.444000000003</v>
      </c>
      <c r="K13" s="21">
        <v>84.2</v>
      </c>
      <c r="L13" s="210">
        <f t="shared" si="12"/>
        <v>70642.957999999999</v>
      </c>
      <c r="M13" s="211">
        <f t="shared" si="13"/>
        <v>74175.105899999995</v>
      </c>
      <c r="N13" s="21">
        <v>83.8</v>
      </c>
      <c r="O13" s="243">
        <f t="shared" ref="O13:O15" si="14">G13*N13</f>
        <v>70307.361999999994</v>
      </c>
      <c r="P13" s="244">
        <f t="shared" ref="P13:P15" si="15">O13*1.05</f>
        <v>73822.730100000001</v>
      </c>
    </row>
    <row r="14" spans="2:20" ht="18" thickBot="1">
      <c r="B14" s="185"/>
      <c r="C14" s="371">
        <v>4</v>
      </c>
      <c r="D14" s="375" t="s">
        <v>47</v>
      </c>
      <c r="E14" s="212" t="s">
        <v>48</v>
      </c>
      <c r="F14" s="212" t="s">
        <v>42</v>
      </c>
      <c r="G14" s="57">
        <v>279.22000000000003</v>
      </c>
      <c r="H14" s="61">
        <v>95.6</v>
      </c>
      <c r="I14" s="213">
        <f t="shared" si="10"/>
        <v>26693.432000000001</v>
      </c>
      <c r="J14" s="214">
        <f t="shared" si="11"/>
        <v>26693.432000000001</v>
      </c>
      <c r="K14" s="8">
        <v>84.2</v>
      </c>
      <c r="L14" s="36">
        <f t="shared" si="12"/>
        <v>23510.324000000004</v>
      </c>
      <c r="M14" s="271">
        <f t="shared" si="13"/>
        <v>24685.840200000006</v>
      </c>
      <c r="N14" s="8">
        <v>83.8</v>
      </c>
      <c r="O14" s="36">
        <f t="shared" si="14"/>
        <v>23398.636000000002</v>
      </c>
      <c r="P14" s="271">
        <f t="shared" si="15"/>
        <v>24568.567800000004</v>
      </c>
    </row>
    <row r="15" spans="2:20" ht="18" thickBot="1">
      <c r="B15" s="185"/>
      <c r="C15" s="26">
        <v>5</v>
      </c>
      <c r="D15" s="54" t="s">
        <v>49</v>
      </c>
      <c r="E15" s="437" t="s">
        <v>50</v>
      </c>
      <c r="F15" s="437" t="s">
        <v>42</v>
      </c>
      <c r="G15" s="55">
        <v>674.45</v>
      </c>
      <c r="H15" s="8">
        <v>95.6</v>
      </c>
      <c r="I15" s="213">
        <f t="shared" si="10"/>
        <v>64477.42</v>
      </c>
      <c r="J15" s="214">
        <f t="shared" si="11"/>
        <v>64477.42</v>
      </c>
      <c r="K15" s="8">
        <v>84.2</v>
      </c>
      <c r="L15" s="36">
        <f t="shared" si="12"/>
        <v>56788.69</v>
      </c>
      <c r="M15" s="271">
        <f t="shared" si="13"/>
        <v>59628.124500000005</v>
      </c>
      <c r="N15" s="8">
        <v>83.8</v>
      </c>
      <c r="O15" s="59">
        <f t="shared" si="14"/>
        <v>56518.91</v>
      </c>
      <c r="P15" s="262">
        <f t="shared" si="15"/>
        <v>59344.855500000005</v>
      </c>
    </row>
    <row r="16" spans="2:20">
      <c r="B16" s="80"/>
      <c r="C16" s="80"/>
      <c r="I16" s="10"/>
      <c r="J16" s="10"/>
      <c r="L16" s="10"/>
      <c r="M16" s="10"/>
      <c r="O16" s="10"/>
      <c r="P16" s="10"/>
    </row>
    <row r="17" spans="2:20" ht="17.25" thickBot="1">
      <c r="B17" s="80"/>
      <c r="C17" s="80"/>
      <c r="I17" s="10"/>
      <c r="J17" s="10"/>
      <c r="L17" s="10"/>
      <c r="M17" s="10"/>
      <c r="O17" s="10"/>
      <c r="P17" s="10"/>
    </row>
    <row r="18" spans="2:20" ht="18" thickBot="1">
      <c r="B18" s="215"/>
      <c r="C18" s="216"/>
      <c r="D18" s="217"/>
      <c r="E18" s="218"/>
      <c r="F18" s="218"/>
      <c r="G18" s="218"/>
      <c r="H18" s="218"/>
      <c r="I18" s="219"/>
      <c r="J18" s="219"/>
      <c r="K18" s="218"/>
      <c r="L18" s="220"/>
      <c r="M18" s="221"/>
      <c r="N18" s="218"/>
      <c r="O18" s="220"/>
      <c r="P18" s="221"/>
    </row>
    <row r="19" spans="2:20" ht="18" thickBot="1">
      <c r="B19" s="436"/>
      <c r="C19" s="223" t="s">
        <v>0</v>
      </c>
      <c r="D19" s="224" t="s">
        <v>1</v>
      </c>
      <c r="E19" s="224" t="s">
        <v>2</v>
      </c>
      <c r="F19" s="225" t="s">
        <v>30</v>
      </c>
      <c r="G19" s="226" t="s">
        <v>3</v>
      </c>
      <c r="H19" s="226" t="s">
        <v>105</v>
      </c>
      <c r="I19" s="227" t="s">
        <v>100</v>
      </c>
      <c r="J19" s="228" t="s">
        <v>224</v>
      </c>
      <c r="K19" s="229" t="s">
        <v>105</v>
      </c>
      <c r="L19" s="230" t="s">
        <v>31</v>
      </c>
      <c r="M19" s="231" t="s">
        <v>225</v>
      </c>
      <c r="N19" s="229" t="s">
        <v>105</v>
      </c>
      <c r="O19" s="230" t="s">
        <v>31</v>
      </c>
      <c r="P19" s="231" t="s">
        <v>225</v>
      </c>
    </row>
    <row r="20" spans="2:20" ht="17.25">
      <c r="B20" s="713" t="s">
        <v>78</v>
      </c>
      <c r="C20" s="43">
        <v>1</v>
      </c>
      <c r="D20" s="232" t="s">
        <v>401</v>
      </c>
      <c r="E20" s="233" t="s">
        <v>402</v>
      </c>
      <c r="F20" s="32" t="s">
        <v>37</v>
      </c>
      <c r="G20" s="32">
        <v>287.27999999999997</v>
      </c>
      <c r="H20" s="33">
        <v>95.6</v>
      </c>
      <c r="I20" s="234">
        <f>G20*H20</f>
        <v>27463.967999999997</v>
      </c>
      <c r="J20" s="184">
        <f>I20*1</f>
        <v>27463.967999999997</v>
      </c>
      <c r="K20" s="33">
        <v>84.2</v>
      </c>
      <c r="L20" s="235">
        <f>G20*K20</f>
        <v>24188.975999999999</v>
      </c>
      <c r="M20" s="236">
        <f>L20*1.05</f>
        <v>25398.424800000001</v>
      </c>
      <c r="N20" s="33">
        <v>83.8</v>
      </c>
      <c r="O20" s="235">
        <f>G20*N20</f>
        <v>24074.063999999998</v>
      </c>
      <c r="P20" s="246">
        <f>O20*1.05</f>
        <v>25277.767199999998</v>
      </c>
    </row>
    <row r="21" spans="2:20" ht="17.25">
      <c r="B21" s="709"/>
      <c r="C21" s="45">
        <v>2</v>
      </c>
      <c r="D21" s="237" t="s">
        <v>403</v>
      </c>
      <c r="E21" s="238" t="s">
        <v>404</v>
      </c>
      <c r="F21" s="14" t="s">
        <v>37</v>
      </c>
      <c r="G21" s="14">
        <v>287.27999999999997</v>
      </c>
      <c r="H21" s="195">
        <v>95.6</v>
      </c>
      <c r="I21" s="85">
        <f t="shared" ref="I21:I68" si="16">G21*H21</f>
        <v>27463.967999999997</v>
      </c>
      <c r="J21" s="86">
        <f t="shared" ref="J21:J68" si="17">I21*1.15</f>
        <v>31583.563199999993</v>
      </c>
      <c r="K21" s="195">
        <v>84.2</v>
      </c>
      <c r="L21" s="17">
        <f t="shared" ref="L21:L68" si="18">G21*K21</f>
        <v>24188.975999999999</v>
      </c>
      <c r="M21" s="90">
        <f t="shared" ref="M21:M68" si="19">L21*1.25</f>
        <v>30236.219999999998</v>
      </c>
      <c r="N21" s="195">
        <v>83.8</v>
      </c>
      <c r="O21" s="198">
        <f>G21*N21</f>
        <v>24074.063999999998</v>
      </c>
      <c r="P21" s="249">
        <f>O21*1.05</f>
        <v>25277.767199999998</v>
      </c>
    </row>
    <row r="22" spans="2:20" ht="17.25">
      <c r="B22" s="709"/>
      <c r="C22" s="45">
        <v>3</v>
      </c>
      <c r="D22" s="237" t="s">
        <v>405</v>
      </c>
      <c r="E22" s="238" t="s">
        <v>406</v>
      </c>
      <c r="F22" s="14" t="s">
        <v>37</v>
      </c>
      <c r="G22" s="14">
        <v>287.27999999999997</v>
      </c>
      <c r="H22" s="195">
        <v>95.6</v>
      </c>
      <c r="I22" s="85">
        <f t="shared" si="16"/>
        <v>27463.967999999997</v>
      </c>
      <c r="J22" s="86">
        <f t="shared" si="17"/>
        <v>31583.563199999993</v>
      </c>
      <c r="K22" s="195">
        <v>84.2</v>
      </c>
      <c r="L22" s="17">
        <f t="shared" si="18"/>
        <v>24188.975999999999</v>
      </c>
      <c r="M22" s="90">
        <f t="shared" si="19"/>
        <v>30236.219999999998</v>
      </c>
      <c r="N22" s="195">
        <v>83.8</v>
      </c>
      <c r="O22" s="198">
        <f t="shared" ref="O22:O23" si="20">G22*N22</f>
        <v>24074.063999999998</v>
      </c>
      <c r="P22" s="249">
        <f t="shared" ref="P22:P48" si="21">O22*1.05</f>
        <v>25277.767199999998</v>
      </c>
    </row>
    <row r="23" spans="2:20" ht="18" thickBot="1">
      <c r="B23" s="710"/>
      <c r="C23" s="28">
        <v>4</v>
      </c>
      <c r="D23" s="239" t="s">
        <v>407</v>
      </c>
      <c r="E23" s="240" t="s">
        <v>408</v>
      </c>
      <c r="F23" s="31" t="s">
        <v>37</v>
      </c>
      <c r="G23" s="31">
        <v>287.27999999999997</v>
      </c>
      <c r="H23" s="21">
        <v>95.6</v>
      </c>
      <c r="I23" s="241">
        <f t="shared" si="16"/>
        <v>27463.967999999997</v>
      </c>
      <c r="J23" s="242">
        <f t="shared" si="17"/>
        <v>31583.563199999993</v>
      </c>
      <c r="K23" s="21">
        <v>84.2</v>
      </c>
      <c r="L23" s="243">
        <f t="shared" si="18"/>
        <v>24188.975999999999</v>
      </c>
      <c r="M23" s="244">
        <f t="shared" si="19"/>
        <v>30236.219999999998</v>
      </c>
      <c r="N23" s="61">
        <v>83.8</v>
      </c>
      <c r="O23" s="243">
        <f t="shared" si="20"/>
        <v>24074.063999999998</v>
      </c>
      <c r="P23" s="251">
        <f t="shared" si="21"/>
        <v>25277.767199999998</v>
      </c>
    </row>
    <row r="24" spans="2:20" ht="17.25">
      <c r="B24" s="713" t="s">
        <v>409</v>
      </c>
      <c r="C24" s="43">
        <v>5</v>
      </c>
      <c r="D24" s="232" t="s">
        <v>410</v>
      </c>
      <c r="E24" s="245" t="s">
        <v>411</v>
      </c>
      <c r="F24" s="586" t="s">
        <v>37</v>
      </c>
      <c r="G24" s="32">
        <v>287.27999999999997</v>
      </c>
      <c r="H24" s="33">
        <v>95.6</v>
      </c>
      <c r="I24" s="234">
        <f t="shared" si="16"/>
        <v>27463.967999999997</v>
      </c>
      <c r="J24" s="184">
        <f t="shared" si="17"/>
        <v>31583.563199999993</v>
      </c>
      <c r="K24" s="33">
        <v>84.2</v>
      </c>
      <c r="L24" s="235">
        <f t="shared" si="18"/>
        <v>24188.975999999999</v>
      </c>
      <c r="M24" s="246">
        <f t="shared" si="19"/>
        <v>30236.219999999998</v>
      </c>
      <c r="N24" s="33">
        <v>83.8</v>
      </c>
      <c r="O24" s="198">
        <f t="shared" ref="O24" si="22">G24*N24</f>
        <v>24074.063999999998</v>
      </c>
      <c r="P24" s="249">
        <f t="shared" si="21"/>
        <v>25277.767199999998</v>
      </c>
    </row>
    <row r="25" spans="2:20" ht="17.25">
      <c r="B25" s="709"/>
      <c r="C25" s="29">
        <v>6</v>
      </c>
      <c r="D25" s="247" t="s">
        <v>412</v>
      </c>
      <c r="E25" s="248" t="s">
        <v>413</v>
      </c>
      <c r="F25" s="194" t="s">
        <v>37</v>
      </c>
      <c r="G25" s="14">
        <v>287.27999999999997</v>
      </c>
      <c r="H25" s="195">
        <v>95.6</v>
      </c>
      <c r="I25" s="196">
        <f t="shared" si="16"/>
        <v>27463.967999999997</v>
      </c>
      <c r="J25" s="197">
        <f t="shared" si="17"/>
        <v>31583.563199999993</v>
      </c>
      <c r="K25" s="195">
        <v>84.2</v>
      </c>
      <c r="L25" s="198">
        <f t="shared" si="18"/>
        <v>24188.975999999999</v>
      </c>
      <c r="M25" s="249">
        <f t="shared" si="19"/>
        <v>30236.219999999998</v>
      </c>
      <c r="N25" s="195">
        <v>83.8</v>
      </c>
      <c r="O25" s="198">
        <f t="shared" ref="O25:O30" si="23">G25*N25</f>
        <v>24074.063999999998</v>
      </c>
      <c r="P25" s="249">
        <f t="shared" si="21"/>
        <v>25277.767199999998</v>
      </c>
    </row>
    <row r="26" spans="2:20" ht="17.25">
      <c r="B26" s="709"/>
      <c r="C26" s="45">
        <v>7</v>
      </c>
      <c r="D26" s="237" t="s">
        <v>414</v>
      </c>
      <c r="E26" s="238" t="s">
        <v>415</v>
      </c>
      <c r="F26" s="14" t="s">
        <v>37</v>
      </c>
      <c r="G26" s="14">
        <v>287.27999999999997</v>
      </c>
      <c r="H26" s="195">
        <v>95.6</v>
      </c>
      <c r="I26" s="85">
        <f t="shared" si="16"/>
        <v>27463.967999999997</v>
      </c>
      <c r="J26" s="86">
        <f t="shared" si="17"/>
        <v>31583.563199999993</v>
      </c>
      <c r="K26" s="195">
        <v>84.2</v>
      </c>
      <c r="L26" s="17">
        <f t="shared" si="18"/>
        <v>24188.975999999999</v>
      </c>
      <c r="M26" s="250">
        <f t="shared" si="19"/>
        <v>30236.219999999998</v>
      </c>
      <c r="N26" s="195">
        <v>83.8</v>
      </c>
      <c r="O26" s="198">
        <f t="shared" si="23"/>
        <v>24074.063999999998</v>
      </c>
      <c r="P26" s="249">
        <f t="shared" si="21"/>
        <v>25277.767199999998</v>
      </c>
    </row>
    <row r="27" spans="2:20" ht="17.25">
      <c r="B27" s="709"/>
      <c r="C27" s="45">
        <v>8</v>
      </c>
      <c r="D27" s="237" t="s">
        <v>416</v>
      </c>
      <c r="E27" s="238" t="s">
        <v>417</v>
      </c>
      <c r="F27" s="14" t="s">
        <v>37</v>
      </c>
      <c r="G27" s="14">
        <v>287.27999999999997</v>
      </c>
      <c r="H27" s="195">
        <v>95.6</v>
      </c>
      <c r="I27" s="85">
        <f t="shared" si="16"/>
        <v>27463.967999999997</v>
      </c>
      <c r="J27" s="86">
        <f t="shared" si="17"/>
        <v>31583.563199999993</v>
      </c>
      <c r="K27" s="195">
        <v>84.2</v>
      </c>
      <c r="L27" s="17">
        <f t="shared" si="18"/>
        <v>24188.975999999999</v>
      </c>
      <c r="M27" s="250">
        <f t="shared" si="19"/>
        <v>30236.219999999998</v>
      </c>
      <c r="N27" s="195">
        <v>83.8</v>
      </c>
      <c r="O27" s="198">
        <f t="shared" si="23"/>
        <v>24074.063999999998</v>
      </c>
      <c r="P27" s="249">
        <f t="shared" si="21"/>
        <v>25277.767199999998</v>
      </c>
    </row>
    <row r="28" spans="2:20" ht="17.25">
      <c r="B28" s="709"/>
      <c r="C28" s="45">
        <v>9</v>
      </c>
      <c r="D28" s="237" t="s">
        <v>418</v>
      </c>
      <c r="E28" s="238" t="s">
        <v>419</v>
      </c>
      <c r="F28" s="14" t="s">
        <v>37</v>
      </c>
      <c r="G28" s="14">
        <v>287.27999999999997</v>
      </c>
      <c r="H28" s="195">
        <v>95.6</v>
      </c>
      <c r="I28" s="85">
        <f t="shared" si="16"/>
        <v>27463.967999999997</v>
      </c>
      <c r="J28" s="86">
        <f t="shared" si="17"/>
        <v>31583.563199999993</v>
      </c>
      <c r="K28" s="195">
        <v>84.2</v>
      </c>
      <c r="L28" s="17">
        <f t="shared" si="18"/>
        <v>24188.975999999999</v>
      </c>
      <c r="M28" s="250">
        <f t="shared" si="19"/>
        <v>30236.219999999998</v>
      </c>
      <c r="N28" s="195">
        <v>83.8</v>
      </c>
      <c r="O28" s="198">
        <f t="shared" si="23"/>
        <v>24074.063999999998</v>
      </c>
      <c r="P28" s="249">
        <f t="shared" si="21"/>
        <v>25277.767199999998</v>
      </c>
    </row>
    <row r="29" spans="2:20" ht="17.25">
      <c r="B29" s="709"/>
      <c r="C29" s="45">
        <v>10</v>
      </c>
      <c r="D29" s="237" t="s">
        <v>420</v>
      </c>
      <c r="E29" s="238" t="s">
        <v>421</v>
      </c>
      <c r="F29" s="14" t="s">
        <v>37</v>
      </c>
      <c r="G29" s="14">
        <v>287.27999999999997</v>
      </c>
      <c r="H29" s="195">
        <v>95.6</v>
      </c>
      <c r="I29" s="85">
        <f t="shared" si="16"/>
        <v>27463.967999999997</v>
      </c>
      <c r="J29" s="86">
        <f t="shared" si="17"/>
        <v>31583.563199999993</v>
      </c>
      <c r="K29" s="195">
        <v>84.2</v>
      </c>
      <c r="L29" s="17">
        <f t="shared" si="18"/>
        <v>24188.975999999999</v>
      </c>
      <c r="M29" s="250">
        <f t="shared" si="19"/>
        <v>30236.219999999998</v>
      </c>
      <c r="N29" s="195">
        <v>83.8</v>
      </c>
      <c r="O29" s="198">
        <f t="shared" si="23"/>
        <v>24074.063999999998</v>
      </c>
      <c r="P29" s="249">
        <f t="shared" si="21"/>
        <v>25277.767199999998</v>
      </c>
    </row>
    <row r="30" spans="2:20" ht="17.25">
      <c r="B30" s="709"/>
      <c r="C30" s="45">
        <v>11</v>
      </c>
      <c r="D30" s="237" t="s">
        <v>422</v>
      </c>
      <c r="E30" s="238" t="s">
        <v>750</v>
      </c>
      <c r="F30" s="20" t="s">
        <v>37</v>
      </c>
      <c r="G30" s="14">
        <v>287.27999999999997</v>
      </c>
      <c r="H30" s="195">
        <v>95.6</v>
      </c>
      <c r="I30" s="85">
        <f t="shared" si="16"/>
        <v>27463.967999999997</v>
      </c>
      <c r="J30" s="86">
        <f t="shared" si="17"/>
        <v>31583.563199999993</v>
      </c>
      <c r="K30" s="195">
        <v>84.2</v>
      </c>
      <c r="L30" s="17">
        <f t="shared" si="18"/>
        <v>24188.975999999999</v>
      </c>
      <c r="M30" s="250">
        <f t="shared" si="19"/>
        <v>30236.219999999998</v>
      </c>
      <c r="N30" s="195">
        <v>83.8</v>
      </c>
      <c r="O30" s="198">
        <f t="shared" si="23"/>
        <v>24074.063999999998</v>
      </c>
      <c r="P30" s="249">
        <f t="shared" si="21"/>
        <v>25277.767199999998</v>
      </c>
    </row>
    <row r="31" spans="2:20" ht="18" thickBot="1">
      <c r="B31" s="710"/>
      <c r="C31" s="28">
        <v>12</v>
      </c>
      <c r="D31" s="239" t="s">
        <v>423</v>
      </c>
      <c r="E31" s="240" t="s">
        <v>424</v>
      </c>
      <c r="F31" s="31" t="s">
        <v>37</v>
      </c>
      <c r="G31" s="31">
        <v>287.27999999999997</v>
      </c>
      <c r="H31" s="21">
        <v>95.6</v>
      </c>
      <c r="I31" s="241">
        <f t="shared" si="16"/>
        <v>27463.967999999997</v>
      </c>
      <c r="J31" s="242">
        <f t="shared" si="17"/>
        <v>31583.563199999993</v>
      </c>
      <c r="K31" s="21">
        <v>84.2</v>
      </c>
      <c r="L31" s="243">
        <f t="shared" si="18"/>
        <v>24188.975999999999</v>
      </c>
      <c r="M31" s="251">
        <f t="shared" si="19"/>
        <v>30236.219999999998</v>
      </c>
      <c r="N31" s="381">
        <v>83.8</v>
      </c>
      <c r="O31" s="243">
        <f t="shared" ref="O31:O48" si="24">G31*N31</f>
        <v>24074.063999999998</v>
      </c>
      <c r="P31" s="251">
        <f t="shared" si="21"/>
        <v>25277.767199999998</v>
      </c>
    </row>
    <row r="32" spans="2:20" ht="17.25">
      <c r="B32" s="713" t="s">
        <v>425</v>
      </c>
      <c r="C32" s="43">
        <v>13</v>
      </c>
      <c r="D32" s="44" t="s">
        <v>426</v>
      </c>
      <c r="E32" s="252" t="s">
        <v>427</v>
      </c>
      <c r="F32" s="32" t="s">
        <v>37</v>
      </c>
      <c r="G32" s="32">
        <v>287.27999999999997</v>
      </c>
      <c r="H32" s="33">
        <v>95.6</v>
      </c>
      <c r="I32" s="234">
        <f t="shared" si="16"/>
        <v>27463.967999999997</v>
      </c>
      <c r="J32" s="184">
        <f t="shared" si="17"/>
        <v>31583.563199999993</v>
      </c>
      <c r="K32" s="33">
        <v>84.2</v>
      </c>
      <c r="L32" s="235">
        <f t="shared" si="18"/>
        <v>24188.975999999999</v>
      </c>
      <c r="M32" s="246">
        <f t="shared" si="19"/>
        <v>30236.219999999998</v>
      </c>
      <c r="N32" s="33">
        <v>83.8</v>
      </c>
      <c r="O32" s="198">
        <f t="shared" si="24"/>
        <v>24074.063999999998</v>
      </c>
      <c r="P32" s="249">
        <f t="shared" si="21"/>
        <v>25277.767199999998</v>
      </c>
      <c r="Q32" t="s">
        <v>748</v>
      </c>
      <c r="R32" s="10">
        <v>180000</v>
      </c>
      <c r="S32" s="10">
        <v>30000</v>
      </c>
      <c r="T32">
        <v>30</v>
      </c>
    </row>
    <row r="33" spans="2:16" ht="17.25">
      <c r="B33" s="709"/>
      <c r="C33" s="45">
        <v>14</v>
      </c>
      <c r="D33" s="237" t="s">
        <v>428</v>
      </c>
      <c r="E33" s="238" t="s">
        <v>429</v>
      </c>
      <c r="F33" s="14" t="s">
        <v>37</v>
      </c>
      <c r="G33" s="14">
        <v>287.27999999999997</v>
      </c>
      <c r="H33" s="195">
        <v>95.6</v>
      </c>
      <c r="I33" s="85">
        <f t="shared" si="16"/>
        <v>27463.967999999997</v>
      </c>
      <c r="J33" s="86">
        <f t="shared" si="17"/>
        <v>31583.563199999993</v>
      </c>
      <c r="K33" s="195">
        <v>84.2</v>
      </c>
      <c r="L33" s="17">
        <f t="shared" si="18"/>
        <v>24188.975999999999</v>
      </c>
      <c r="M33" s="250">
        <f t="shared" si="19"/>
        <v>30236.219999999998</v>
      </c>
      <c r="N33" s="195">
        <v>83.8</v>
      </c>
      <c r="O33" s="198">
        <f t="shared" si="24"/>
        <v>24074.063999999998</v>
      </c>
      <c r="P33" s="249">
        <f t="shared" si="21"/>
        <v>25277.767199999998</v>
      </c>
    </row>
    <row r="34" spans="2:16" ht="18" thickBot="1">
      <c r="B34" s="710"/>
      <c r="C34" s="28">
        <v>15</v>
      </c>
      <c r="D34" s="239" t="s">
        <v>430</v>
      </c>
      <c r="E34" s="253" t="s">
        <v>751</v>
      </c>
      <c r="F34" s="31" t="s">
        <v>37</v>
      </c>
      <c r="G34" s="31">
        <v>287.27999999999997</v>
      </c>
      <c r="H34" s="21">
        <v>95.6</v>
      </c>
      <c r="I34" s="241">
        <f t="shared" si="16"/>
        <v>27463.967999999997</v>
      </c>
      <c r="J34" s="242">
        <f t="shared" si="17"/>
        <v>31583.563199999993</v>
      </c>
      <c r="K34" s="21">
        <v>84.2</v>
      </c>
      <c r="L34" s="243">
        <f t="shared" si="18"/>
        <v>24188.975999999999</v>
      </c>
      <c r="M34" s="251">
        <f t="shared" si="19"/>
        <v>30236.219999999998</v>
      </c>
      <c r="N34" s="381">
        <v>83.8</v>
      </c>
      <c r="O34" s="243">
        <f t="shared" si="24"/>
        <v>24074.063999999998</v>
      </c>
      <c r="P34" s="251">
        <f t="shared" si="21"/>
        <v>25277.767199999998</v>
      </c>
    </row>
    <row r="35" spans="2:16" ht="17.25">
      <c r="B35" s="713" t="s">
        <v>431</v>
      </c>
      <c r="C35" s="43">
        <v>16</v>
      </c>
      <c r="D35" s="254" t="s">
        <v>412</v>
      </c>
      <c r="E35" s="255" t="s">
        <v>754</v>
      </c>
      <c r="F35" s="586" t="s">
        <v>37</v>
      </c>
      <c r="G35" s="32">
        <v>287.27999999999997</v>
      </c>
      <c r="H35" s="33">
        <v>95.6</v>
      </c>
      <c r="I35" s="234">
        <f t="shared" si="16"/>
        <v>27463.967999999997</v>
      </c>
      <c r="J35" s="184">
        <f t="shared" si="17"/>
        <v>31583.563199999993</v>
      </c>
      <c r="K35" s="33">
        <v>84.2</v>
      </c>
      <c r="L35" s="235">
        <f t="shared" si="18"/>
        <v>24188.975999999999</v>
      </c>
      <c r="M35" s="246">
        <f t="shared" si="19"/>
        <v>30236.219999999998</v>
      </c>
      <c r="N35" s="33">
        <v>83.8</v>
      </c>
      <c r="O35" s="198">
        <f t="shared" si="24"/>
        <v>24074.063999999998</v>
      </c>
      <c r="P35" s="249">
        <f t="shared" si="21"/>
        <v>25277.767199999998</v>
      </c>
    </row>
    <row r="36" spans="2:16" ht="17.25">
      <c r="B36" s="709"/>
      <c r="C36" s="45">
        <v>17</v>
      </c>
      <c r="D36" s="46" t="s">
        <v>432</v>
      </c>
      <c r="E36" s="14" t="s">
        <v>433</v>
      </c>
      <c r="F36" s="14" t="s">
        <v>37</v>
      </c>
      <c r="G36" s="14">
        <v>287.27999999999997</v>
      </c>
      <c r="H36" s="195">
        <v>95.6</v>
      </c>
      <c r="I36" s="85">
        <f t="shared" si="16"/>
        <v>27463.967999999997</v>
      </c>
      <c r="J36" s="86">
        <f t="shared" si="17"/>
        <v>31583.563199999993</v>
      </c>
      <c r="K36" s="195">
        <v>84.2</v>
      </c>
      <c r="L36" s="17">
        <f t="shared" si="18"/>
        <v>24188.975999999999</v>
      </c>
      <c r="M36" s="250">
        <f t="shared" si="19"/>
        <v>30236.219999999998</v>
      </c>
      <c r="N36" s="195">
        <v>83.8</v>
      </c>
      <c r="O36" s="198">
        <f t="shared" si="24"/>
        <v>24074.063999999998</v>
      </c>
      <c r="P36" s="249">
        <f t="shared" si="21"/>
        <v>25277.767199999998</v>
      </c>
    </row>
    <row r="37" spans="2:16" ht="17.25">
      <c r="B37" s="709"/>
      <c r="C37" s="45">
        <v>18</v>
      </c>
      <c r="D37" s="237" t="s">
        <v>434</v>
      </c>
      <c r="E37" s="238" t="s">
        <v>435</v>
      </c>
      <c r="F37" s="14" t="s">
        <v>37</v>
      </c>
      <c r="G37" s="14">
        <v>287.27999999999997</v>
      </c>
      <c r="H37" s="195">
        <v>95.6</v>
      </c>
      <c r="I37" s="85">
        <f t="shared" si="16"/>
        <v>27463.967999999997</v>
      </c>
      <c r="J37" s="86">
        <f t="shared" si="17"/>
        <v>31583.563199999993</v>
      </c>
      <c r="K37" s="195">
        <v>84.2</v>
      </c>
      <c r="L37" s="17">
        <f t="shared" si="18"/>
        <v>24188.975999999999</v>
      </c>
      <c r="M37" s="250">
        <f t="shared" si="19"/>
        <v>30236.219999999998</v>
      </c>
      <c r="N37" s="195">
        <v>83.8</v>
      </c>
      <c r="O37" s="198">
        <f t="shared" si="24"/>
        <v>24074.063999999998</v>
      </c>
      <c r="P37" s="249">
        <f t="shared" si="21"/>
        <v>25277.767199999998</v>
      </c>
    </row>
    <row r="38" spans="2:16" ht="18" thickBot="1">
      <c r="B38" s="710"/>
      <c r="C38" s="28">
        <v>19</v>
      </c>
      <c r="D38" s="239" t="s">
        <v>436</v>
      </c>
      <c r="E38" s="240" t="s">
        <v>437</v>
      </c>
      <c r="F38" s="31" t="s">
        <v>37</v>
      </c>
      <c r="G38" s="31">
        <v>287.27999999999997</v>
      </c>
      <c r="H38" s="21">
        <v>95.6</v>
      </c>
      <c r="I38" s="241">
        <f t="shared" si="16"/>
        <v>27463.967999999997</v>
      </c>
      <c r="J38" s="242">
        <f t="shared" si="17"/>
        <v>31583.563199999993</v>
      </c>
      <c r="K38" s="21">
        <v>84.2</v>
      </c>
      <c r="L38" s="243">
        <f t="shared" si="18"/>
        <v>24188.975999999999</v>
      </c>
      <c r="M38" s="251">
        <f t="shared" si="19"/>
        <v>30236.219999999998</v>
      </c>
      <c r="N38" s="381">
        <v>83.8</v>
      </c>
      <c r="O38" s="243">
        <f t="shared" si="24"/>
        <v>24074.063999999998</v>
      </c>
      <c r="P38" s="251">
        <f t="shared" si="21"/>
        <v>25277.767199999998</v>
      </c>
    </row>
    <row r="39" spans="2:16" ht="17.25">
      <c r="B39" s="697" t="s">
        <v>438</v>
      </c>
      <c r="C39" s="43">
        <v>20</v>
      </c>
      <c r="D39" s="256" t="s">
        <v>439</v>
      </c>
      <c r="E39" s="257" t="s">
        <v>440</v>
      </c>
      <c r="F39" s="32" t="s">
        <v>37</v>
      </c>
      <c r="G39" s="32">
        <v>287.27999999999997</v>
      </c>
      <c r="H39" s="33">
        <v>95.6</v>
      </c>
      <c r="I39" s="234">
        <f t="shared" si="16"/>
        <v>27463.967999999997</v>
      </c>
      <c r="J39" s="184">
        <f>I39*1.15</f>
        <v>31583.563199999993</v>
      </c>
      <c r="K39" s="33">
        <v>84.2</v>
      </c>
      <c r="L39" s="235">
        <f t="shared" si="18"/>
        <v>24188.975999999999</v>
      </c>
      <c r="M39" s="246">
        <f t="shared" si="19"/>
        <v>30236.219999999998</v>
      </c>
      <c r="N39" s="33">
        <v>83.8</v>
      </c>
      <c r="O39" s="198">
        <f t="shared" si="24"/>
        <v>24074.063999999998</v>
      </c>
      <c r="P39" s="249">
        <f t="shared" si="21"/>
        <v>25277.767199999998</v>
      </c>
    </row>
    <row r="40" spans="2:16" ht="17.25">
      <c r="B40" s="676"/>
      <c r="C40" s="45">
        <v>21</v>
      </c>
      <c r="D40" s="237" t="s">
        <v>441</v>
      </c>
      <c r="E40" s="238" t="s">
        <v>442</v>
      </c>
      <c r="F40" s="14" t="s">
        <v>37</v>
      </c>
      <c r="G40" s="14">
        <v>287.27999999999997</v>
      </c>
      <c r="H40" s="195">
        <v>95.6</v>
      </c>
      <c r="I40" s="85">
        <f t="shared" si="16"/>
        <v>27463.967999999997</v>
      </c>
      <c r="J40" s="86">
        <f t="shared" si="17"/>
        <v>31583.563199999993</v>
      </c>
      <c r="K40" s="195">
        <v>84.2</v>
      </c>
      <c r="L40" s="17">
        <f t="shared" si="18"/>
        <v>24188.975999999999</v>
      </c>
      <c r="M40" s="250">
        <f t="shared" si="19"/>
        <v>30236.219999999998</v>
      </c>
      <c r="N40" s="195">
        <v>83.8</v>
      </c>
      <c r="O40" s="198">
        <f t="shared" si="24"/>
        <v>24074.063999999998</v>
      </c>
      <c r="P40" s="249">
        <f t="shared" si="21"/>
        <v>25277.767199999998</v>
      </c>
    </row>
    <row r="41" spans="2:16" ht="18" thickBot="1">
      <c r="B41" s="698"/>
      <c r="C41" s="28">
        <v>22</v>
      </c>
      <c r="D41" s="239" t="s">
        <v>443</v>
      </c>
      <c r="E41" s="240" t="s">
        <v>444</v>
      </c>
      <c r="F41" s="31" t="s">
        <v>37</v>
      </c>
      <c r="G41" s="31">
        <v>287.27999999999997</v>
      </c>
      <c r="H41" s="21">
        <v>95.6</v>
      </c>
      <c r="I41" s="241">
        <f t="shared" si="16"/>
        <v>27463.967999999997</v>
      </c>
      <c r="J41" s="242">
        <f t="shared" si="17"/>
        <v>31583.563199999993</v>
      </c>
      <c r="K41" s="21">
        <v>84.2</v>
      </c>
      <c r="L41" s="243">
        <f t="shared" si="18"/>
        <v>24188.975999999999</v>
      </c>
      <c r="M41" s="251">
        <f t="shared" si="19"/>
        <v>30236.219999999998</v>
      </c>
      <c r="N41" s="381">
        <v>83.8</v>
      </c>
      <c r="O41" s="243">
        <f t="shared" si="24"/>
        <v>24074.063999999998</v>
      </c>
      <c r="P41" s="251">
        <f t="shared" si="21"/>
        <v>25277.767199999998</v>
      </c>
    </row>
    <row r="42" spans="2:16" ht="17.25">
      <c r="B42" s="697" t="s">
        <v>445</v>
      </c>
      <c r="C42" s="43">
        <v>23</v>
      </c>
      <c r="D42" s="232" t="s">
        <v>446</v>
      </c>
      <c r="E42" s="233" t="s">
        <v>447</v>
      </c>
      <c r="F42" s="586" t="s">
        <v>37</v>
      </c>
      <c r="G42" s="32">
        <v>287.27999999999997</v>
      </c>
      <c r="H42" s="33">
        <v>95.6</v>
      </c>
      <c r="I42" s="234">
        <f t="shared" si="16"/>
        <v>27463.967999999997</v>
      </c>
      <c r="J42" s="184">
        <f t="shared" si="17"/>
        <v>31583.563199999993</v>
      </c>
      <c r="K42" s="33">
        <v>84.2</v>
      </c>
      <c r="L42" s="235">
        <f t="shared" si="18"/>
        <v>24188.975999999999</v>
      </c>
      <c r="M42" s="246">
        <f t="shared" si="19"/>
        <v>30236.219999999998</v>
      </c>
      <c r="N42" s="33">
        <v>83.8</v>
      </c>
      <c r="O42" s="198">
        <f t="shared" si="24"/>
        <v>24074.063999999998</v>
      </c>
      <c r="P42" s="249">
        <f t="shared" si="21"/>
        <v>25277.767199999998</v>
      </c>
    </row>
    <row r="43" spans="2:16" ht="17.25">
      <c r="B43" s="676"/>
      <c r="C43" s="45">
        <v>24</v>
      </c>
      <c r="D43" s="384" t="s">
        <v>448</v>
      </c>
      <c r="E43" s="238" t="s">
        <v>449</v>
      </c>
      <c r="F43" s="14" t="s">
        <v>37</v>
      </c>
      <c r="G43" s="14">
        <v>287.27999999999997</v>
      </c>
      <c r="H43" s="195">
        <v>95.6</v>
      </c>
      <c r="I43" s="85">
        <f t="shared" si="16"/>
        <v>27463.967999999997</v>
      </c>
      <c r="J43" s="86">
        <f t="shared" si="17"/>
        <v>31583.563199999993</v>
      </c>
      <c r="K43" s="195">
        <v>84.2</v>
      </c>
      <c r="L43" s="17">
        <f t="shared" si="18"/>
        <v>24188.975999999999</v>
      </c>
      <c r="M43" s="250">
        <f t="shared" si="19"/>
        <v>30236.219999999998</v>
      </c>
      <c r="N43" s="195">
        <v>83.8</v>
      </c>
      <c r="O43" s="198">
        <f t="shared" si="24"/>
        <v>24074.063999999998</v>
      </c>
      <c r="P43" s="249">
        <f t="shared" si="21"/>
        <v>25277.767199999998</v>
      </c>
    </row>
    <row r="44" spans="2:16" ht="17.25">
      <c r="B44" s="676"/>
      <c r="C44" s="45">
        <v>25</v>
      </c>
      <c r="D44" s="46" t="s">
        <v>450</v>
      </c>
      <c r="E44" s="14" t="s">
        <v>451</v>
      </c>
      <c r="F44" s="14" t="s">
        <v>37</v>
      </c>
      <c r="G44" s="14">
        <v>287.27999999999997</v>
      </c>
      <c r="H44" s="195">
        <v>95.6</v>
      </c>
      <c r="I44" s="85">
        <f t="shared" si="16"/>
        <v>27463.967999999997</v>
      </c>
      <c r="J44" s="86">
        <f t="shared" si="17"/>
        <v>31583.563199999993</v>
      </c>
      <c r="K44" s="195">
        <v>84.2</v>
      </c>
      <c r="L44" s="17">
        <f t="shared" si="18"/>
        <v>24188.975999999999</v>
      </c>
      <c r="M44" s="250">
        <f t="shared" si="19"/>
        <v>30236.219999999998</v>
      </c>
      <c r="N44" s="195">
        <v>83.8</v>
      </c>
      <c r="O44" s="198">
        <f t="shared" si="24"/>
        <v>24074.063999999998</v>
      </c>
      <c r="P44" s="249">
        <f t="shared" si="21"/>
        <v>25277.767199999998</v>
      </c>
    </row>
    <row r="45" spans="2:16" ht="17.25">
      <c r="B45" s="676"/>
      <c r="C45" s="45">
        <v>26</v>
      </c>
      <c r="D45" s="237" t="s">
        <v>452</v>
      </c>
      <c r="E45" s="238" t="s">
        <v>453</v>
      </c>
      <c r="F45" s="14" t="s">
        <v>37</v>
      </c>
      <c r="G45" s="14">
        <v>287.27999999999997</v>
      </c>
      <c r="H45" s="195">
        <v>95.6</v>
      </c>
      <c r="I45" s="85">
        <f>G45*H45</f>
        <v>27463.967999999997</v>
      </c>
      <c r="J45" s="86">
        <f>I45*1.15</f>
        <v>31583.563199999993</v>
      </c>
      <c r="K45" s="195">
        <v>84.2</v>
      </c>
      <c r="L45" s="17">
        <f>G45*K45</f>
        <v>24188.975999999999</v>
      </c>
      <c r="M45" s="250">
        <f>L45*1.25</f>
        <v>30236.219999999998</v>
      </c>
      <c r="N45" s="195">
        <v>83.8</v>
      </c>
      <c r="O45" s="198">
        <f t="shared" si="24"/>
        <v>24074.063999999998</v>
      </c>
      <c r="P45" s="249">
        <f t="shared" si="21"/>
        <v>25277.767199999998</v>
      </c>
    </row>
    <row r="46" spans="2:16" ht="17.25">
      <c r="B46" s="676"/>
      <c r="C46" s="45">
        <v>27</v>
      </c>
      <c r="D46" s="237" t="s">
        <v>454</v>
      </c>
      <c r="E46" s="238" t="s">
        <v>455</v>
      </c>
      <c r="F46" s="14" t="s">
        <v>37</v>
      </c>
      <c r="G46" s="14">
        <v>287.27999999999997</v>
      </c>
      <c r="H46" s="195">
        <v>95.6</v>
      </c>
      <c r="I46" s="85">
        <f>G46*H46</f>
        <v>27463.967999999997</v>
      </c>
      <c r="J46" s="86">
        <f>I46*1.15</f>
        <v>31583.563199999993</v>
      </c>
      <c r="K46" s="195">
        <v>84.2</v>
      </c>
      <c r="L46" s="17">
        <f>G46*K46</f>
        <v>24188.975999999999</v>
      </c>
      <c r="M46" s="250">
        <f>L46*1.25</f>
        <v>30236.219999999998</v>
      </c>
      <c r="N46" s="195">
        <v>83.8</v>
      </c>
      <c r="O46" s="198">
        <f t="shared" si="24"/>
        <v>24074.063999999998</v>
      </c>
      <c r="P46" s="249">
        <f t="shared" si="21"/>
        <v>25277.767199999998</v>
      </c>
    </row>
    <row r="47" spans="2:16" ht="18" thickBot="1">
      <c r="B47" s="698"/>
      <c r="C47" s="28">
        <v>28</v>
      </c>
      <c r="D47" s="383" t="s">
        <v>456</v>
      </c>
      <c r="E47" s="240" t="s">
        <v>457</v>
      </c>
      <c r="F47" s="31" t="s">
        <v>458</v>
      </c>
      <c r="G47" s="31">
        <v>287.27999999999997</v>
      </c>
      <c r="H47" s="21">
        <v>95.6</v>
      </c>
      <c r="I47" s="241">
        <f>G47*H47</f>
        <v>27463.967999999997</v>
      </c>
      <c r="J47" s="242">
        <f>I47*1.15</f>
        <v>31583.563199999993</v>
      </c>
      <c r="K47" s="21">
        <v>84.2</v>
      </c>
      <c r="L47" s="243">
        <f>G47*K47</f>
        <v>24188.975999999999</v>
      </c>
      <c r="M47" s="251">
        <f>L47*1.25</f>
        <v>30236.219999999998</v>
      </c>
      <c r="N47" s="381">
        <v>83.8</v>
      </c>
      <c r="O47" s="243">
        <f t="shared" si="24"/>
        <v>24074.063999999998</v>
      </c>
      <c r="P47" s="251">
        <f t="shared" si="21"/>
        <v>25277.767199999998</v>
      </c>
    </row>
    <row r="48" spans="2:16" ht="18" thickBot="1">
      <c r="B48" s="160" t="s">
        <v>459</v>
      </c>
      <c r="C48" s="56">
        <v>29</v>
      </c>
      <c r="D48" s="258" t="s">
        <v>460</v>
      </c>
      <c r="E48" s="259" t="s">
        <v>727</v>
      </c>
      <c r="F48" s="57" t="s">
        <v>37</v>
      </c>
      <c r="G48" s="194">
        <v>287.27999999999997</v>
      </c>
      <c r="H48" s="195">
        <v>95.6</v>
      </c>
      <c r="I48" s="260">
        <f t="shared" si="16"/>
        <v>27463.967999999997</v>
      </c>
      <c r="J48" s="261">
        <f t="shared" si="17"/>
        <v>31583.563199999993</v>
      </c>
      <c r="K48" s="195">
        <v>84.2</v>
      </c>
      <c r="L48" s="59">
        <f t="shared" si="18"/>
        <v>24188.975999999999</v>
      </c>
      <c r="M48" s="262">
        <f t="shared" si="19"/>
        <v>30236.219999999998</v>
      </c>
      <c r="N48" s="195">
        <v>77.3</v>
      </c>
      <c r="O48" s="198">
        <f t="shared" si="24"/>
        <v>22206.743999999999</v>
      </c>
      <c r="P48" s="249">
        <f t="shared" si="21"/>
        <v>23317.081200000001</v>
      </c>
    </row>
    <row r="49" spans="2:22" ht="18" thickBot="1">
      <c r="B49" s="263"/>
      <c r="C49" s="264"/>
      <c r="D49" s="265"/>
      <c r="E49" s="266"/>
      <c r="F49" s="266"/>
      <c r="G49" s="51"/>
      <c r="H49" s="266"/>
      <c r="I49" s="267"/>
      <c r="J49" s="267"/>
      <c r="K49" s="266"/>
      <c r="L49" s="268"/>
      <c r="M49" s="267"/>
      <c r="N49" s="266"/>
      <c r="O49" s="268"/>
      <c r="P49" s="267"/>
    </row>
    <row r="50" spans="2:22" ht="18" thickBot="1">
      <c r="B50" s="436"/>
      <c r="C50" s="39" t="s">
        <v>0</v>
      </c>
      <c r="D50" s="40" t="s">
        <v>1</v>
      </c>
      <c r="E50" s="40" t="s">
        <v>2</v>
      </c>
      <c r="F50" s="34" t="s">
        <v>30</v>
      </c>
      <c r="G50" s="41" t="s">
        <v>3</v>
      </c>
      <c r="H50" s="41" t="s">
        <v>105</v>
      </c>
      <c r="I50" s="83" t="s">
        <v>100</v>
      </c>
      <c r="J50" s="84" t="s">
        <v>224</v>
      </c>
      <c r="K50" s="42" t="s">
        <v>105</v>
      </c>
      <c r="L50" s="35" t="s">
        <v>31</v>
      </c>
      <c r="M50" s="89" t="s">
        <v>225</v>
      </c>
      <c r="N50" s="42" t="s">
        <v>105</v>
      </c>
      <c r="O50" s="35" t="s">
        <v>31</v>
      </c>
      <c r="P50" s="89" t="s">
        <v>225</v>
      </c>
    </row>
    <row r="51" spans="2:22" ht="18" thickBot="1">
      <c r="B51" s="269" t="s">
        <v>33</v>
      </c>
      <c r="C51" s="53">
        <v>1</v>
      </c>
      <c r="D51" s="54" t="s">
        <v>461</v>
      </c>
      <c r="E51" s="55" t="s">
        <v>462</v>
      </c>
      <c r="F51" s="55" t="s">
        <v>38</v>
      </c>
      <c r="G51" s="439">
        <v>492.63</v>
      </c>
      <c r="H51" s="8">
        <v>95.6</v>
      </c>
      <c r="I51" s="213">
        <f>G51*H51</f>
        <v>47095.428</v>
      </c>
      <c r="J51" s="214">
        <f>I51*1</f>
        <v>47095.428</v>
      </c>
      <c r="K51" s="8">
        <v>84.2</v>
      </c>
      <c r="L51" s="36">
        <f>G51*K51</f>
        <v>41479.446000000004</v>
      </c>
      <c r="M51" s="271">
        <f>L51*1.05</f>
        <v>43553.418300000005</v>
      </c>
      <c r="N51" s="8">
        <v>83.8</v>
      </c>
      <c r="O51" s="574">
        <f>G51*N51</f>
        <v>41282.394</v>
      </c>
      <c r="P51" s="575">
        <f>O51*1.05</f>
        <v>43346.513700000003</v>
      </c>
      <c r="R51" s="432" t="s">
        <v>755</v>
      </c>
      <c r="S51" s="433"/>
      <c r="T51" s="434"/>
      <c r="U51" s="434"/>
      <c r="V51" s="434"/>
    </row>
    <row r="52" spans="2:22" ht="18" thickBot="1">
      <c r="B52" s="272" t="s">
        <v>78</v>
      </c>
      <c r="C52" s="53">
        <v>2</v>
      </c>
      <c r="D52" s="273" t="s">
        <v>463</v>
      </c>
      <c r="E52" s="274" t="s">
        <v>464</v>
      </c>
      <c r="F52" s="55" t="s">
        <v>38</v>
      </c>
      <c r="G52" s="439">
        <v>492.63</v>
      </c>
      <c r="H52" s="8">
        <v>95.6</v>
      </c>
      <c r="I52" s="213">
        <f>G52*H52</f>
        <v>47095.428</v>
      </c>
      <c r="J52" s="214">
        <f>I52*1.15</f>
        <v>54159.742199999993</v>
      </c>
      <c r="K52" s="8">
        <v>84.2</v>
      </c>
      <c r="L52" s="36">
        <f>G52*K52</f>
        <v>41479.446000000004</v>
      </c>
      <c r="M52" s="271">
        <f>L52*1.25</f>
        <v>51849.307500000003</v>
      </c>
      <c r="N52" s="8">
        <v>83.8</v>
      </c>
      <c r="O52" s="243">
        <f t="shared" ref="O52:O60" si="25">G52*N52</f>
        <v>41282.394</v>
      </c>
      <c r="P52" s="244">
        <f t="shared" ref="P52:P64" si="26">O52*1.05</f>
        <v>43346.513700000003</v>
      </c>
    </row>
    <row r="53" spans="2:22" ht="17.25">
      <c r="B53" s="697" t="s">
        <v>79</v>
      </c>
      <c r="C53" s="43">
        <v>3</v>
      </c>
      <c r="D53" s="232" t="s">
        <v>465</v>
      </c>
      <c r="E53" s="257" t="s">
        <v>466</v>
      </c>
      <c r="F53" s="586" t="s">
        <v>38</v>
      </c>
      <c r="G53" s="440">
        <v>492.63</v>
      </c>
      <c r="H53" s="33">
        <v>95.6</v>
      </c>
      <c r="I53" s="234">
        <f>G53*H53</f>
        <v>47095.428</v>
      </c>
      <c r="J53" s="184">
        <f>I53*1.15</f>
        <v>54159.742199999993</v>
      </c>
      <c r="K53" s="33">
        <v>84.2</v>
      </c>
      <c r="L53" s="235">
        <f>G53*K53</f>
        <v>41479.446000000004</v>
      </c>
      <c r="M53" s="246">
        <f>L53*1.25</f>
        <v>51849.307500000003</v>
      </c>
      <c r="N53" s="33">
        <v>83.8</v>
      </c>
      <c r="O53" s="198">
        <f t="shared" si="25"/>
        <v>41282.394</v>
      </c>
      <c r="P53" s="199">
        <f t="shared" si="26"/>
        <v>43346.513700000003</v>
      </c>
      <c r="Q53" t="s">
        <v>752</v>
      </c>
      <c r="R53" s="10">
        <v>800000</v>
      </c>
      <c r="S53" s="10">
        <v>8000</v>
      </c>
    </row>
    <row r="54" spans="2:22" ht="17.25">
      <c r="B54" s="676"/>
      <c r="C54" s="45">
        <v>4</v>
      </c>
      <c r="D54" s="237" t="s">
        <v>467</v>
      </c>
      <c r="E54" s="238" t="s">
        <v>468</v>
      </c>
      <c r="F54" s="14" t="s">
        <v>38</v>
      </c>
      <c r="G54" s="379">
        <v>492.63</v>
      </c>
      <c r="H54" s="195">
        <v>95.6</v>
      </c>
      <c r="I54" s="85">
        <f>G54*H54</f>
        <v>47095.428</v>
      </c>
      <c r="J54" s="86">
        <f>I54*1.15</f>
        <v>54159.742199999993</v>
      </c>
      <c r="K54" s="195">
        <v>84.2</v>
      </c>
      <c r="L54" s="17">
        <f>G54*K54</f>
        <v>41479.446000000004</v>
      </c>
      <c r="M54" s="250">
        <f>L54*1.25</f>
        <v>51849.307500000003</v>
      </c>
      <c r="N54" s="195">
        <v>83.8</v>
      </c>
      <c r="O54" s="17">
        <f t="shared" si="25"/>
        <v>41282.394</v>
      </c>
      <c r="P54" s="90">
        <f t="shared" si="26"/>
        <v>43346.513700000003</v>
      </c>
    </row>
    <row r="55" spans="2:22" ht="17.25">
      <c r="B55" s="676"/>
      <c r="C55" s="29">
        <v>5</v>
      </c>
      <c r="D55" s="193" t="s">
        <v>469</v>
      </c>
      <c r="E55" s="275" t="s">
        <v>470</v>
      </c>
      <c r="F55" s="587" t="s">
        <v>38</v>
      </c>
      <c r="G55" s="379">
        <v>492.63</v>
      </c>
      <c r="H55" s="195">
        <v>95.6</v>
      </c>
      <c r="I55" s="196">
        <f t="shared" si="16"/>
        <v>47095.428</v>
      </c>
      <c r="J55" s="197">
        <f t="shared" si="17"/>
        <v>54159.742199999993</v>
      </c>
      <c r="K55" s="195">
        <v>84.2</v>
      </c>
      <c r="L55" s="198">
        <f t="shared" si="18"/>
        <v>41479.446000000004</v>
      </c>
      <c r="M55" s="249">
        <f t="shared" si="19"/>
        <v>51849.307500000003</v>
      </c>
      <c r="N55" s="195">
        <v>83.8</v>
      </c>
      <c r="O55" s="17">
        <f t="shared" si="25"/>
        <v>41282.394</v>
      </c>
      <c r="P55" s="90">
        <f t="shared" si="26"/>
        <v>43346.513700000003</v>
      </c>
    </row>
    <row r="56" spans="2:22" ht="17.25">
      <c r="B56" s="676"/>
      <c r="C56" s="45">
        <v>6</v>
      </c>
      <c r="D56" s="237" t="s">
        <v>471</v>
      </c>
      <c r="E56" s="238" t="s">
        <v>472</v>
      </c>
      <c r="F56" s="14" t="s">
        <v>38</v>
      </c>
      <c r="G56" s="379">
        <v>492.63</v>
      </c>
      <c r="H56" s="195">
        <v>95.6</v>
      </c>
      <c r="I56" s="85">
        <f t="shared" si="16"/>
        <v>47095.428</v>
      </c>
      <c r="J56" s="86">
        <f t="shared" si="17"/>
        <v>54159.742199999993</v>
      </c>
      <c r="K56" s="195">
        <v>84.2</v>
      </c>
      <c r="L56" s="17">
        <f t="shared" si="18"/>
        <v>41479.446000000004</v>
      </c>
      <c r="M56" s="250">
        <f t="shared" si="19"/>
        <v>51849.307500000003</v>
      </c>
      <c r="N56" s="195">
        <v>83.8</v>
      </c>
      <c r="O56" s="17">
        <f t="shared" si="25"/>
        <v>41282.394</v>
      </c>
      <c r="P56" s="90">
        <f t="shared" si="26"/>
        <v>43346.513700000003</v>
      </c>
    </row>
    <row r="57" spans="2:22" ht="17.25">
      <c r="B57" s="676"/>
      <c r="C57" s="45">
        <v>7</v>
      </c>
      <c r="D57" s="237" t="s">
        <v>473</v>
      </c>
      <c r="E57" s="238" t="s">
        <v>474</v>
      </c>
      <c r="F57" s="14" t="s">
        <v>38</v>
      </c>
      <c r="G57" s="379">
        <v>492.63</v>
      </c>
      <c r="H57" s="195">
        <v>95.6</v>
      </c>
      <c r="I57" s="85">
        <f t="shared" si="16"/>
        <v>47095.428</v>
      </c>
      <c r="J57" s="86">
        <f t="shared" si="17"/>
        <v>54159.742199999993</v>
      </c>
      <c r="K57" s="195">
        <v>84.2</v>
      </c>
      <c r="L57" s="17">
        <f t="shared" si="18"/>
        <v>41479.446000000004</v>
      </c>
      <c r="M57" s="250">
        <f t="shared" si="19"/>
        <v>51849.307500000003</v>
      </c>
      <c r="N57" s="195">
        <v>83.8</v>
      </c>
      <c r="O57" s="17">
        <f t="shared" si="25"/>
        <v>41282.394</v>
      </c>
      <c r="P57" s="90">
        <f t="shared" si="26"/>
        <v>43346.513700000003</v>
      </c>
    </row>
    <row r="58" spans="2:22" ht="17.25">
      <c r="B58" s="676"/>
      <c r="C58" s="45">
        <v>8</v>
      </c>
      <c r="D58" s="237" t="s">
        <v>475</v>
      </c>
      <c r="E58" s="238" t="s">
        <v>476</v>
      </c>
      <c r="F58" s="14" t="s">
        <v>38</v>
      </c>
      <c r="G58" s="379">
        <v>492.63</v>
      </c>
      <c r="H58" s="195">
        <v>95.6</v>
      </c>
      <c r="I58" s="85">
        <f>G58*H58</f>
        <v>47095.428</v>
      </c>
      <c r="J58" s="86">
        <f>I58*1.15</f>
        <v>54159.742199999993</v>
      </c>
      <c r="K58" s="195">
        <v>84.2</v>
      </c>
      <c r="L58" s="17">
        <f>G58*K58</f>
        <v>41479.446000000004</v>
      </c>
      <c r="M58" s="250">
        <f>L58*1.25</f>
        <v>51849.307500000003</v>
      </c>
      <c r="N58" s="195">
        <v>83.8</v>
      </c>
      <c r="O58" s="17">
        <f t="shared" si="25"/>
        <v>41282.394</v>
      </c>
      <c r="P58" s="90">
        <f t="shared" si="26"/>
        <v>43346.513700000003</v>
      </c>
    </row>
    <row r="59" spans="2:22" ht="17.25">
      <c r="B59" s="676"/>
      <c r="C59" s="45">
        <v>9</v>
      </c>
      <c r="D59" s="237" t="s">
        <v>477</v>
      </c>
      <c r="E59" s="238" t="s">
        <v>478</v>
      </c>
      <c r="F59" s="14" t="s">
        <v>38</v>
      </c>
      <c r="G59" s="379">
        <v>492.63</v>
      </c>
      <c r="H59" s="195">
        <v>95.6</v>
      </c>
      <c r="I59" s="85">
        <f>G59*H59</f>
        <v>47095.428</v>
      </c>
      <c r="J59" s="86">
        <f>I59*1.15</f>
        <v>54159.742199999993</v>
      </c>
      <c r="K59" s="195">
        <v>84.2</v>
      </c>
      <c r="L59" s="17">
        <f>G59*K59</f>
        <v>41479.446000000004</v>
      </c>
      <c r="M59" s="250">
        <f>L59*1.25</f>
        <v>51849.307500000003</v>
      </c>
      <c r="N59" s="195">
        <v>83.8</v>
      </c>
      <c r="O59" s="17">
        <f t="shared" si="25"/>
        <v>41282.394</v>
      </c>
      <c r="P59" s="90">
        <f t="shared" si="26"/>
        <v>43346.513700000003</v>
      </c>
    </row>
    <row r="60" spans="2:22" ht="18" thickBot="1">
      <c r="B60" s="698"/>
      <c r="C60" s="28">
        <v>10</v>
      </c>
      <c r="D60" s="239" t="s">
        <v>479</v>
      </c>
      <c r="E60" s="240" t="s">
        <v>480</v>
      </c>
      <c r="F60" s="31" t="s">
        <v>38</v>
      </c>
      <c r="G60" s="380">
        <v>492.63</v>
      </c>
      <c r="H60" s="21">
        <v>95.6</v>
      </c>
      <c r="I60" s="241">
        <f t="shared" si="16"/>
        <v>47095.428</v>
      </c>
      <c r="J60" s="242">
        <f t="shared" si="17"/>
        <v>54159.742199999993</v>
      </c>
      <c r="K60" s="21">
        <v>84.2</v>
      </c>
      <c r="L60" s="243">
        <f t="shared" si="18"/>
        <v>41479.446000000004</v>
      </c>
      <c r="M60" s="251">
        <f t="shared" si="19"/>
        <v>51849.307500000003</v>
      </c>
      <c r="N60" s="381">
        <v>83.8</v>
      </c>
      <c r="O60" s="243">
        <f t="shared" si="25"/>
        <v>41282.394</v>
      </c>
      <c r="P60" s="244">
        <f t="shared" si="26"/>
        <v>43346.513700000003</v>
      </c>
    </row>
    <row r="61" spans="2:22" ht="17.25">
      <c r="B61" s="713" t="s">
        <v>481</v>
      </c>
      <c r="C61" s="43">
        <v>11</v>
      </c>
      <c r="D61" s="232" t="s">
        <v>482</v>
      </c>
      <c r="E61" s="245" t="s">
        <v>753</v>
      </c>
      <c r="F61" s="32" t="s">
        <v>38</v>
      </c>
      <c r="G61" s="440">
        <v>492.63</v>
      </c>
      <c r="H61" s="33">
        <v>95.6</v>
      </c>
      <c r="I61" s="234">
        <f t="shared" si="16"/>
        <v>47095.428</v>
      </c>
      <c r="J61" s="184">
        <f t="shared" si="17"/>
        <v>54159.742199999993</v>
      </c>
      <c r="K61" s="33">
        <v>84.2</v>
      </c>
      <c r="L61" s="235">
        <f t="shared" si="18"/>
        <v>41479.446000000004</v>
      </c>
      <c r="M61" s="246">
        <f t="shared" si="19"/>
        <v>51849.307500000003</v>
      </c>
      <c r="N61" s="33">
        <v>83.8</v>
      </c>
      <c r="O61" s="198">
        <f t="shared" ref="O61:O64" si="27">G61*N61</f>
        <v>41282.394</v>
      </c>
      <c r="P61" s="199">
        <f t="shared" si="26"/>
        <v>43346.513700000003</v>
      </c>
    </row>
    <row r="62" spans="2:22" ht="18" thickBot="1">
      <c r="B62" s="710"/>
      <c r="C62" s="28">
        <v>12</v>
      </c>
      <c r="D62" s="239" t="s">
        <v>483</v>
      </c>
      <c r="E62" s="240" t="s">
        <v>484</v>
      </c>
      <c r="F62" s="31" t="s">
        <v>38</v>
      </c>
      <c r="G62" s="380">
        <v>492.63</v>
      </c>
      <c r="H62" s="21">
        <v>95.6</v>
      </c>
      <c r="I62" s="241">
        <f t="shared" si="16"/>
        <v>47095.428</v>
      </c>
      <c r="J62" s="242">
        <f t="shared" si="17"/>
        <v>54159.742199999993</v>
      </c>
      <c r="K62" s="61">
        <v>84.2</v>
      </c>
      <c r="L62" s="243">
        <f t="shared" si="18"/>
        <v>41479.446000000004</v>
      </c>
      <c r="M62" s="251">
        <f t="shared" si="19"/>
        <v>51849.307500000003</v>
      </c>
      <c r="N62" s="61">
        <v>83.8</v>
      </c>
      <c r="O62" s="243">
        <f t="shared" si="27"/>
        <v>41282.394</v>
      </c>
      <c r="P62" s="244">
        <f t="shared" si="26"/>
        <v>43346.513700000003</v>
      </c>
    </row>
    <row r="63" spans="2:22" ht="17.25">
      <c r="B63" s="709" t="s">
        <v>485</v>
      </c>
      <c r="C63" s="29">
        <v>13</v>
      </c>
      <c r="D63" s="276" t="s">
        <v>486</v>
      </c>
      <c r="E63" s="277" t="s">
        <v>487</v>
      </c>
      <c r="F63" s="194" t="s">
        <v>38</v>
      </c>
      <c r="G63" s="438">
        <v>492.63</v>
      </c>
      <c r="H63" s="195">
        <v>95.6</v>
      </c>
      <c r="I63" s="196">
        <f t="shared" si="16"/>
        <v>47095.428</v>
      </c>
      <c r="J63" s="197">
        <f t="shared" si="17"/>
        <v>54159.742199999993</v>
      </c>
      <c r="K63" s="195">
        <v>84.2</v>
      </c>
      <c r="L63" s="198">
        <f t="shared" si="18"/>
        <v>41479.446000000004</v>
      </c>
      <c r="M63" s="199">
        <f t="shared" si="19"/>
        <v>51849.307500000003</v>
      </c>
      <c r="N63" s="195">
        <v>83.8</v>
      </c>
      <c r="O63" s="198">
        <f t="shared" si="27"/>
        <v>41282.394</v>
      </c>
      <c r="P63" s="199">
        <f t="shared" si="26"/>
        <v>43346.513700000003</v>
      </c>
    </row>
    <row r="64" spans="2:22" ht="18" thickBot="1">
      <c r="B64" s="710"/>
      <c r="C64" s="28">
        <v>14</v>
      </c>
      <c r="D64" s="239" t="s">
        <v>488</v>
      </c>
      <c r="E64" s="240" t="s">
        <v>730</v>
      </c>
      <c r="F64" s="31" t="s">
        <v>38</v>
      </c>
      <c r="G64" s="379">
        <v>492.63</v>
      </c>
      <c r="H64" s="15">
        <v>87.6</v>
      </c>
      <c r="I64" s="241">
        <f t="shared" si="16"/>
        <v>43154.387999999999</v>
      </c>
      <c r="J64" s="242">
        <f t="shared" si="17"/>
        <v>49627.546199999997</v>
      </c>
      <c r="K64" s="195">
        <v>84.2</v>
      </c>
      <c r="L64" s="243">
        <f t="shared" si="18"/>
        <v>41479.446000000004</v>
      </c>
      <c r="M64" s="244">
        <f t="shared" si="19"/>
        <v>51849.307500000003</v>
      </c>
      <c r="N64" s="195">
        <v>83.8</v>
      </c>
      <c r="O64" s="17">
        <f t="shared" si="27"/>
        <v>41282.394</v>
      </c>
      <c r="P64" s="90">
        <f t="shared" si="26"/>
        <v>43346.513700000003</v>
      </c>
    </row>
    <row r="65" spans="2:16" ht="18" thickBot="1">
      <c r="B65" s="263"/>
      <c r="C65" s="264"/>
      <c r="D65" s="265"/>
      <c r="E65" s="266"/>
      <c r="F65" s="266"/>
      <c r="G65" s="51"/>
      <c r="H65" s="266"/>
      <c r="I65" s="267"/>
      <c r="J65" s="267"/>
      <c r="K65" s="266"/>
      <c r="L65" s="268"/>
      <c r="M65" s="267"/>
      <c r="N65" s="266"/>
      <c r="O65" s="268"/>
      <c r="P65" s="267"/>
    </row>
    <row r="66" spans="2:16" ht="18" thickBot="1">
      <c r="B66" s="222"/>
      <c r="C66" s="39" t="s">
        <v>0</v>
      </c>
      <c r="D66" s="40" t="s">
        <v>1</v>
      </c>
      <c r="E66" s="40" t="s">
        <v>2</v>
      </c>
      <c r="F66" s="34" t="s">
        <v>30</v>
      </c>
      <c r="G66" s="41" t="s">
        <v>3</v>
      </c>
      <c r="H66" s="187" t="s">
        <v>105</v>
      </c>
      <c r="I66" s="188" t="s">
        <v>100</v>
      </c>
      <c r="J66" s="189" t="s">
        <v>224</v>
      </c>
      <c r="K66" s="190" t="s">
        <v>105</v>
      </c>
      <c r="L66" s="191" t="s">
        <v>31</v>
      </c>
      <c r="M66" s="382" t="s">
        <v>225</v>
      </c>
      <c r="N66" s="190" t="s">
        <v>105</v>
      </c>
      <c r="O66" s="191" t="s">
        <v>31</v>
      </c>
      <c r="P66" s="89" t="s">
        <v>225</v>
      </c>
    </row>
    <row r="67" spans="2:16" ht="18" thickBot="1">
      <c r="B67" s="272" t="s">
        <v>79</v>
      </c>
      <c r="C67" s="53">
        <v>1</v>
      </c>
      <c r="D67" s="273" t="s">
        <v>489</v>
      </c>
      <c r="E67" s="278" t="s">
        <v>490</v>
      </c>
      <c r="F67" s="588" t="s">
        <v>491</v>
      </c>
      <c r="G67" s="55">
        <v>689.44</v>
      </c>
      <c r="H67" s="8">
        <v>95.6</v>
      </c>
      <c r="I67" s="213">
        <f>G67*H67</f>
        <v>65910.464000000007</v>
      </c>
      <c r="J67" s="214">
        <f>I67*1</f>
        <v>65910.464000000007</v>
      </c>
      <c r="K67" s="8">
        <v>84.2</v>
      </c>
      <c r="L67" s="36">
        <f>G67*K67</f>
        <v>58050.848000000005</v>
      </c>
      <c r="M67" s="271">
        <f>L67*1.05</f>
        <v>60953.390400000011</v>
      </c>
      <c r="N67" s="8">
        <v>83.8</v>
      </c>
      <c r="O67" s="243">
        <f t="shared" ref="O67:O68" si="28">G67*N67</f>
        <v>57775.072</v>
      </c>
      <c r="P67" s="244">
        <f t="shared" ref="P67:P68" si="29">O67*1.05</f>
        <v>60663.825600000004</v>
      </c>
    </row>
    <row r="68" spans="2:16" ht="18" thickBot="1">
      <c r="B68" s="272" t="s">
        <v>445</v>
      </c>
      <c r="C68" s="56">
        <v>2</v>
      </c>
      <c r="D68" s="258" t="s">
        <v>492</v>
      </c>
      <c r="E68" s="279" t="s">
        <v>493</v>
      </c>
      <c r="F68" s="57" t="s">
        <v>491</v>
      </c>
      <c r="G68" s="55">
        <v>689.44</v>
      </c>
      <c r="H68" s="195">
        <v>95.6</v>
      </c>
      <c r="I68" s="260">
        <f t="shared" si="16"/>
        <v>65910.464000000007</v>
      </c>
      <c r="J68" s="261">
        <f t="shared" si="17"/>
        <v>75797.033599999995</v>
      </c>
      <c r="K68" s="195">
        <v>84.2</v>
      </c>
      <c r="L68" s="59">
        <f t="shared" si="18"/>
        <v>58050.848000000005</v>
      </c>
      <c r="M68" s="262">
        <f t="shared" si="19"/>
        <v>72563.560000000012</v>
      </c>
      <c r="N68" s="195">
        <v>83.8</v>
      </c>
      <c r="O68" s="243">
        <f t="shared" si="28"/>
        <v>57775.072</v>
      </c>
      <c r="P68" s="244">
        <f t="shared" si="29"/>
        <v>60663.825600000004</v>
      </c>
    </row>
    <row r="69" spans="2:16" ht="18" thickBot="1">
      <c r="B69" s="263"/>
      <c r="C69" s="264"/>
      <c r="D69" s="265"/>
      <c r="E69" s="266"/>
      <c r="F69" s="266"/>
      <c r="G69" s="266"/>
      <c r="H69" s="266"/>
      <c r="I69" s="267"/>
      <c r="J69" s="267"/>
      <c r="K69" s="266"/>
      <c r="L69" s="268"/>
      <c r="M69" s="267"/>
      <c r="N69" s="266"/>
      <c r="O69" s="268"/>
      <c r="P69" s="267"/>
    </row>
    <row r="70" spans="2:16" ht="18" thickBot="1">
      <c r="B70" s="222"/>
      <c r="C70" s="39" t="s">
        <v>0</v>
      </c>
      <c r="D70" s="40" t="s">
        <v>1</v>
      </c>
      <c r="E70" s="40" t="s">
        <v>2</v>
      </c>
      <c r="F70" s="34" t="s">
        <v>30</v>
      </c>
      <c r="G70" s="41" t="s">
        <v>3</v>
      </c>
      <c r="H70" s="187" t="s">
        <v>105</v>
      </c>
      <c r="I70" s="188" t="s">
        <v>100</v>
      </c>
      <c r="J70" s="189" t="s">
        <v>224</v>
      </c>
      <c r="K70" s="190" t="s">
        <v>105</v>
      </c>
      <c r="L70" s="191" t="s">
        <v>31</v>
      </c>
      <c r="M70" s="382" t="s">
        <v>225</v>
      </c>
      <c r="N70" s="190" t="s">
        <v>105</v>
      </c>
      <c r="O70" s="191" t="s">
        <v>31</v>
      </c>
      <c r="P70" s="382" t="s">
        <v>225</v>
      </c>
    </row>
    <row r="71" spans="2:16" ht="18" customHeight="1" thickBot="1">
      <c r="B71" s="272" t="s">
        <v>494</v>
      </c>
      <c r="C71" s="53">
        <v>1</v>
      </c>
      <c r="D71" s="54" t="s">
        <v>495</v>
      </c>
      <c r="E71" s="55" t="s">
        <v>496</v>
      </c>
      <c r="F71" s="55" t="s">
        <v>39</v>
      </c>
      <c r="G71" s="270">
        <v>804.34</v>
      </c>
      <c r="H71" s="8">
        <v>95.6</v>
      </c>
      <c r="I71" s="213">
        <f>G71*H71</f>
        <v>76894.903999999995</v>
      </c>
      <c r="J71" s="214">
        <f>I71*1</f>
        <v>76894.903999999995</v>
      </c>
      <c r="K71" s="8">
        <v>84.2</v>
      </c>
      <c r="L71" s="36">
        <f>G71*K71</f>
        <v>67725.428</v>
      </c>
      <c r="M71" s="271">
        <f>L71*1.05</f>
        <v>71111.699399999998</v>
      </c>
      <c r="N71" s="8">
        <v>83.8</v>
      </c>
      <c r="O71" s="243">
        <f t="shared" ref="O71" si="30">G71*N71</f>
        <v>67403.691999999995</v>
      </c>
      <c r="P71" s="244">
        <f t="shared" ref="P71" si="31">O71*1.05</f>
        <v>70773.876600000003</v>
      </c>
    </row>
    <row r="72" spans="2:16">
      <c r="B72" s="80"/>
    </row>
    <row r="73" spans="2:16" ht="17.25" thickBot="1">
      <c r="B73" s="80"/>
    </row>
    <row r="74" spans="2:16" ht="18" thickBot="1">
      <c r="B74" s="215"/>
      <c r="C74" s="280"/>
      <c r="D74" s="281"/>
      <c r="E74" s="282"/>
      <c r="F74" s="282"/>
      <c r="G74" s="218"/>
      <c r="H74" s="218"/>
      <c r="I74" s="221"/>
    </row>
    <row r="75" spans="2:16" ht="17.25" customHeight="1">
      <c r="B75" s="699" t="s">
        <v>497</v>
      </c>
      <c r="C75" s="43">
        <v>1</v>
      </c>
      <c r="D75" s="44" t="s">
        <v>51</v>
      </c>
      <c r="E75" s="252" t="s">
        <v>498</v>
      </c>
      <c r="F75" s="9" t="s">
        <v>52</v>
      </c>
      <c r="G75" s="702" t="s">
        <v>499</v>
      </c>
      <c r="H75" s="702"/>
      <c r="I75" s="702"/>
    </row>
    <row r="76" spans="2:16" ht="17.25" customHeight="1">
      <c r="B76" s="700"/>
      <c r="C76" s="45">
        <v>2</v>
      </c>
      <c r="D76" s="46" t="s">
        <v>53</v>
      </c>
      <c r="E76" s="283" t="s">
        <v>500</v>
      </c>
      <c r="F76" s="6" t="s">
        <v>52</v>
      </c>
      <c r="G76" s="703"/>
      <c r="H76" s="703"/>
      <c r="I76" s="703"/>
    </row>
    <row r="77" spans="2:16" ht="17.25" customHeight="1">
      <c r="B77" s="700"/>
      <c r="C77" s="45">
        <v>3</v>
      </c>
      <c r="D77" s="46" t="s">
        <v>501</v>
      </c>
      <c r="E77" s="14" t="s">
        <v>502</v>
      </c>
      <c r="F77" s="6" t="s">
        <v>52</v>
      </c>
      <c r="G77" s="703"/>
      <c r="H77" s="703"/>
      <c r="I77" s="703"/>
    </row>
    <row r="78" spans="2:16" ht="17.25" customHeight="1">
      <c r="B78" s="700"/>
      <c r="C78" s="45">
        <v>4</v>
      </c>
      <c r="D78" s="46" t="s">
        <v>54</v>
      </c>
      <c r="E78" s="283" t="s">
        <v>503</v>
      </c>
      <c r="F78" s="6" t="s">
        <v>52</v>
      </c>
      <c r="G78" s="703"/>
      <c r="H78" s="703"/>
      <c r="I78" s="703"/>
    </row>
    <row r="79" spans="2:16" ht="17.25" customHeight="1">
      <c r="B79" s="700"/>
      <c r="C79" s="45">
        <v>5</v>
      </c>
      <c r="D79" s="46" t="s">
        <v>504</v>
      </c>
      <c r="E79" s="14" t="s">
        <v>505</v>
      </c>
      <c r="F79" s="6" t="s">
        <v>52</v>
      </c>
      <c r="G79" s="703"/>
      <c r="H79" s="703"/>
      <c r="I79" s="703"/>
    </row>
    <row r="80" spans="2:16" ht="18" customHeight="1" thickBot="1">
      <c r="B80" s="701"/>
      <c r="C80" s="28">
        <v>6</v>
      </c>
      <c r="D80" s="47" t="s">
        <v>506</v>
      </c>
      <c r="E80" s="31" t="s">
        <v>507</v>
      </c>
      <c r="F80" s="7" t="s">
        <v>52</v>
      </c>
      <c r="G80" s="703"/>
      <c r="H80" s="703"/>
      <c r="I80" s="703"/>
    </row>
    <row r="81" spans="2:9" ht="18" customHeight="1">
      <c r="B81" s="697" t="s">
        <v>79</v>
      </c>
      <c r="C81" s="43">
        <v>7</v>
      </c>
      <c r="D81" s="44" t="s">
        <v>506</v>
      </c>
      <c r="E81" s="32" t="s">
        <v>508</v>
      </c>
      <c r="F81" s="9" t="s">
        <v>59</v>
      </c>
      <c r="G81" s="703"/>
      <c r="H81" s="703"/>
      <c r="I81" s="703"/>
    </row>
    <row r="82" spans="2:9" ht="17.25" customHeight="1">
      <c r="B82" s="676"/>
      <c r="C82" s="45">
        <v>8</v>
      </c>
      <c r="D82" s="46" t="s">
        <v>509</v>
      </c>
      <c r="E82" s="14" t="s">
        <v>510</v>
      </c>
      <c r="F82" s="6" t="s">
        <v>59</v>
      </c>
      <c r="G82" s="703"/>
      <c r="H82" s="703"/>
      <c r="I82" s="703"/>
    </row>
    <row r="83" spans="2:9" ht="17.25" customHeight="1">
      <c r="B83" s="676"/>
      <c r="C83" s="45">
        <v>9</v>
      </c>
      <c r="D83" s="46" t="s">
        <v>511</v>
      </c>
      <c r="E83" s="14" t="s">
        <v>512</v>
      </c>
      <c r="F83" s="6" t="s">
        <v>59</v>
      </c>
      <c r="G83" s="703"/>
      <c r="H83" s="703"/>
      <c r="I83" s="703"/>
    </row>
    <row r="84" spans="2:9" ht="18" customHeight="1" thickBot="1">
      <c r="B84" s="698"/>
      <c r="C84" s="284">
        <v>10</v>
      </c>
      <c r="D84" s="285" t="s">
        <v>513</v>
      </c>
      <c r="E84" s="286" t="s">
        <v>514</v>
      </c>
      <c r="F84" s="7" t="s">
        <v>59</v>
      </c>
      <c r="G84" s="703"/>
      <c r="H84" s="703"/>
      <c r="I84" s="703"/>
    </row>
    <row r="85" spans="2:9" ht="17.25" customHeight="1">
      <c r="B85" s="697" t="s">
        <v>80</v>
      </c>
      <c r="C85" s="43">
        <v>11</v>
      </c>
      <c r="D85" s="44" t="s">
        <v>515</v>
      </c>
      <c r="E85" s="252" t="s">
        <v>516</v>
      </c>
      <c r="F85" s="9" t="s">
        <v>52</v>
      </c>
      <c r="G85" s="703"/>
      <c r="H85" s="703"/>
      <c r="I85" s="703"/>
    </row>
    <row r="86" spans="2:9" ht="17.25" customHeight="1">
      <c r="B86" s="676"/>
      <c r="C86" s="45">
        <v>12</v>
      </c>
      <c r="D86" s="46" t="s">
        <v>64</v>
      </c>
      <c r="E86" s="283" t="s">
        <v>517</v>
      </c>
      <c r="F86" s="6" t="s">
        <v>52</v>
      </c>
      <c r="G86" s="703"/>
      <c r="H86" s="703"/>
      <c r="I86" s="703"/>
    </row>
    <row r="87" spans="2:9" ht="17.25" customHeight="1">
      <c r="B87" s="676"/>
      <c r="C87" s="45">
        <v>13</v>
      </c>
      <c r="D87" s="46" t="s">
        <v>65</v>
      </c>
      <c r="E87" s="283" t="s">
        <v>518</v>
      </c>
      <c r="F87" s="6" t="s">
        <v>52</v>
      </c>
      <c r="G87" s="703"/>
      <c r="H87" s="703"/>
      <c r="I87" s="703"/>
    </row>
    <row r="88" spans="2:9" ht="17.25" customHeight="1">
      <c r="B88" s="676"/>
      <c r="C88" s="45">
        <v>14</v>
      </c>
      <c r="D88" s="46" t="s">
        <v>67</v>
      </c>
      <c r="E88" s="14" t="s">
        <v>519</v>
      </c>
      <c r="F88" s="6" t="s">
        <v>52</v>
      </c>
      <c r="G88" s="703"/>
      <c r="H88" s="703"/>
      <c r="I88" s="703"/>
    </row>
    <row r="89" spans="2:9" ht="18" customHeight="1" thickBot="1">
      <c r="B89" s="676"/>
      <c r="C89" s="287">
        <v>15</v>
      </c>
      <c r="D89" s="285" t="s">
        <v>520</v>
      </c>
      <c r="E89" s="286" t="s">
        <v>521</v>
      </c>
      <c r="F89" s="288" t="s">
        <v>52</v>
      </c>
      <c r="G89" s="703"/>
      <c r="H89" s="703"/>
      <c r="I89" s="703"/>
    </row>
    <row r="90" spans="2:9" ht="17.25" customHeight="1">
      <c r="B90" s="697" t="s">
        <v>522</v>
      </c>
      <c r="C90" s="43">
        <v>16</v>
      </c>
      <c r="D90" s="44" t="s">
        <v>55</v>
      </c>
      <c r="E90" s="252" t="s">
        <v>523</v>
      </c>
      <c r="F90" s="9" t="s">
        <v>52</v>
      </c>
      <c r="G90" s="703"/>
      <c r="H90" s="703"/>
      <c r="I90" s="703"/>
    </row>
    <row r="91" spans="2:9" ht="17.25" customHeight="1">
      <c r="B91" s="676"/>
      <c r="C91" s="45">
        <v>17</v>
      </c>
      <c r="D91" s="46" t="s">
        <v>56</v>
      </c>
      <c r="E91" s="283" t="s">
        <v>524</v>
      </c>
      <c r="F91" s="6" t="s">
        <v>52</v>
      </c>
      <c r="G91" s="703"/>
      <c r="H91" s="703"/>
      <c r="I91" s="703"/>
    </row>
    <row r="92" spans="2:9" ht="17.25" customHeight="1">
      <c r="B92" s="676"/>
      <c r="C92" s="29">
        <v>18</v>
      </c>
      <c r="D92" s="46" t="s">
        <v>57</v>
      </c>
      <c r="E92" s="283" t="s">
        <v>525</v>
      </c>
      <c r="F92" s="6" t="s">
        <v>52</v>
      </c>
      <c r="G92" s="703"/>
      <c r="H92" s="703"/>
      <c r="I92" s="703"/>
    </row>
    <row r="93" spans="2:9" ht="17.25" customHeight="1">
      <c r="B93" s="676"/>
      <c r="C93" s="29">
        <v>19</v>
      </c>
      <c r="D93" s="46" t="s">
        <v>526</v>
      </c>
      <c r="E93" s="14" t="s">
        <v>527</v>
      </c>
      <c r="F93" s="6" t="s">
        <v>52</v>
      </c>
      <c r="G93" s="703"/>
      <c r="H93" s="703"/>
      <c r="I93" s="703"/>
    </row>
    <row r="94" spans="2:9" ht="17.25" customHeight="1">
      <c r="B94" s="676"/>
      <c r="C94" s="29">
        <v>20</v>
      </c>
      <c r="D94" s="46" t="s">
        <v>528</v>
      </c>
      <c r="E94" s="14" t="s">
        <v>529</v>
      </c>
      <c r="F94" s="6" t="s">
        <v>52</v>
      </c>
      <c r="G94" s="703"/>
      <c r="H94" s="703"/>
      <c r="I94" s="703"/>
    </row>
    <row r="95" spans="2:9" ht="17.25" customHeight="1">
      <c r="B95" s="676"/>
      <c r="C95" s="29">
        <v>21</v>
      </c>
      <c r="D95" s="46" t="s">
        <v>530</v>
      </c>
      <c r="E95" s="14" t="s">
        <v>531</v>
      </c>
      <c r="F95" s="6" t="s">
        <v>52</v>
      </c>
      <c r="G95" s="703"/>
      <c r="H95" s="703"/>
      <c r="I95" s="703"/>
    </row>
    <row r="96" spans="2:9" ht="17.25" customHeight="1">
      <c r="B96" s="676"/>
      <c r="C96" s="29">
        <v>22</v>
      </c>
      <c r="D96" s="46" t="s">
        <v>532</v>
      </c>
      <c r="E96" s="14" t="s">
        <v>533</v>
      </c>
      <c r="F96" s="6" t="s">
        <v>52</v>
      </c>
      <c r="G96" s="703"/>
      <c r="H96" s="703"/>
      <c r="I96" s="703"/>
    </row>
    <row r="97" spans="2:19" ht="17.25" customHeight="1">
      <c r="B97" s="676"/>
      <c r="C97" s="45">
        <v>23</v>
      </c>
      <c r="D97" s="289" t="s">
        <v>534</v>
      </c>
      <c r="E97" s="15" t="s">
        <v>535</v>
      </c>
      <c r="F97" s="74" t="s">
        <v>59</v>
      </c>
      <c r="G97" s="703"/>
      <c r="H97" s="703"/>
      <c r="I97" s="703"/>
    </row>
    <row r="98" spans="2:19" s="11" customFormat="1" ht="17.25" customHeight="1">
      <c r="B98" s="676"/>
      <c r="C98" s="45">
        <v>24</v>
      </c>
      <c r="D98" s="46" t="s">
        <v>536</v>
      </c>
      <c r="E98" s="14" t="s">
        <v>537</v>
      </c>
      <c r="F98" s="74" t="s">
        <v>52</v>
      </c>
      <c r="G98" s="703"/>
      <c r="H98" s="703"/>
      <c r="I98" s="703"/>
      <c r="R98" s="22"/>
      <c r="S98" s="22"/>
    </row>
    <row r="99" spans="2:19" s="11" customFormat="1" ht="17.25" customHeight="1">
      <c r="B99" s="676"/>
      <c r="C99" s="45">
        <v>25</v>
      </c>
      <c r="D99" s="38" t="s">
        <v>538</v>
      </c>
      <c r="E99" s="15" t="s">
        <v>539</v>
      </c>
      <c r="F99" s="6" t="s">
        <v>52</v>
      </c>
      <c r="G99" s="703"/>
      <c r="H99" s="703"/>
      <c r="I99" s="703"/>
      <c r="R99" s="22"/>
      <c r="S99" s="22"/>
    </row>
    <row r="100" spans="2:19" s="11" customFormat="1" ht="17.25" customHeight="1">
      <c r="B100" s="676"/>
      <c r="C100" s="45">
        <v>26</v>
      </c>
      <c r="D100" s="38" t="s">
        <v>540</v>
      </c>
      <c r="E100" s="15" t="s">
        <v>541</v>
      </c>
      <c r="F100" s="74" t="s">
        <v>59</v>
      </c>
      <c r="G100" s="703"/>
      <c r="H100" s="703"/>
      <c r="I100" s="703"/>
      <c r="R100" s="22"/>
      <c r="S100" s="22"/>
    </row>
    <row r="101" spans="2:19" s="11" customFormat="1" ht="18" customHeight="1" thickBot="1">
      <c r="B101" s="698"/>
      <c r="C101" s="28">
        <v>27</v>
      </c>
      <c r="D101" s="290" t="s">
        <v>542</v>
      </c>
      <c r="E101" s="21" t="s">
        <v>543</v>
      </c>
      <c r="F101" s="66" t="s">
        <v>52</v>
      </c>
      <c r="G101" s="703"/>
      <c r="H101" s="703"/>
      <c r="I101" s="703"/>
      <c r="R101" s="22"/>
      <c r="S101" s="22"/>
    </row>
    <row r="102" spans="2:19" s="11" customFormat="1" ht="17.25" customHeight="1">
      <c r="B102" s="704" t="s">
        <v>544</v>
      </c>
      <c r="C102" s="43">
        <v>28</v>
      </c>
      <c r="D102" s="44" t="s">
        <v>58</v>
      </c>
      <c r="E102" s="252" t="s">
        <v>545</v>
      </c>
      <c r="F102" s="9" t="s">
        <v>52</v>
      </c>
      <c r="G102" s="703"/>
      <c r="H102" s="703"/>
      <c r="I102" s="703"/>
      <c r="R102" s="22"/>
      <c r="S102" s="22"/>
    </row>
    <row r="103" spans="2:19" s="11" customFormat="1" ht="17.25" customHeight="1">
      <c r="B103" s="705"/>
      <c r="C103" s="29">
        <v>29</v>
      </c>
      <c r="D103" s="46" t="s">
        <v>546</v>
      </c>
      <c r="E103" s="14" t="s">
        <v>547</v>
      </c>
      <c r="F103" s="74" t="s">
        <v>52</v>
      </c>
      <c r="G103" s="703"/>
      <c r="H103" s="703"/>
      <c r="I103" s="703"/>
      <c r="R103" s="22"/>
      <c r="S103" s="22"/>
    </row>
    <row r="104" spans="2:19" s="11" customFormat="1" ht="17.25" customHeight="1">
      <c r="B104" s="705"/>
      <c r="C104" s="29">
        <v>30</v>
      </c>
      <c r="D104" s="46" t="s">
        <v>548</v>
      </c>
      <c r="E104" s="14" t="s">
        <v>549</v>
      </c>
      <c r="F104" s="6" t="s">
        <v>52</v>
      </c>
      <c r="G104" s="703"/>
      <c r="H104" s="703"/>
      <c r="I104" s="703"/>
      <c r="R104" s="22"/>
      <c r="S104" s="22"/>
    </row>
    <row r="105" spans="2:19" s="11" customFormat="1" ht="17.25" customHeight="1">
      <c r="B105" s="705"/>
      <c r="C105" s="29">
        <v>31</v>
      </c>
      <c r="D105" s="46" t="s">
        <v>550</v>
      </c>
      <c r="E105" s="14" t="s">
        <v>551</v>
      </c>
      <c r="F105" s="74" t="s">
        <v>52</v>
      </c>
      <c r="G105" s="703"/>
      <c r="H105" s="703"/>
      <c r="I105" s="703"/>
      <c r="R105" s="22"/>
      <c r="S105" s="22"/>
    </row>
    <row r="106" spans="2:19" s="11" customFormat="1" ht="17.25" customHeight="1">
      <c r="B106" s="705"/>
      <c r="C106" s="29">
        <v>32</v>
      </c>
      <c r="D106" s="46" t="s">
        <v>552</v>
      </c>
      <c r="E106" s="14" t="s">
        <v>553</v>
      </c>
      <c r="F106" s="6" t="s">
        <v>52</v>
      </c>
      <c r="G106" s="703"/>
      <c r="H106" s="703"/>
      <c r="I106" s="703"/>
      <c r="R106" s="22"/>
      <c r="S106" s="22"/>
    </row>
    <row r="107" spans="2:19" s="11" customFormat="1" ht="17.25" customHeight="1">
      <c r="B107" s="705"/>
      <c r="C107" s="29">
        <v>33</v>
      </c>
      <c r="D107" s="46" t="s">
        <v>554</v>
      </c>
      <c r="E107" s="14" t="s">
        <v>555</v>
      </c>
      <c r="F107" s="74" t="s">
        <v>52</v>
      </c>
      <c r="G107" s="703"/>
      <c r="H107" s="703"/>
      <c r="I107" s="703"/>
      <c r="R107" s="22"/>
      <c r="S107" s="22"/>
    </row>
    <row r="108" spans="2:19" s="11" customFormat="1" ht="17.25" customHeight="1">
      <c r="B108" s="705"/>
      <c r="C108" s="29">
        <v>34</v>
      </c>
      <c r="D108" s="46" t="s">
        <v>556</v>
      </c>
      <c r="E108" s="14" t="s">
        <v>557</v>
      </c>
      <c r="F108" s="6" t="s">
        <v>52</v>
      </c>
      <c r="G108" s="703"/>
      <c r="H108" s="703"/>
      <c r="I108" s="703"/>
      <c r="R108" s="22"/>
      <c r="S108" s="22"/>
    </row>
    <row r="109" spans="2:19" s="11" customFormat="1" ht="18" customHeight="1" thickBot="1">
      <c r="B109" s="706"/>
      <c r="C109" s="56">
        <v>35</v>
      </c>
      <c r="D109" s="47" t="s">
        <v>558</v>
      </c>
      <c r="E109" s="31" t="s">
        <v>559</v>
      </c>
      <c r="F109" s="66" t="s">
        <v>52</v>
      </c>
      <c r="G109" s="703"/>
      <c r="H109" s="703"/>
      <c r="I109" s="703"/>
      <c r="R109" s="22"/>
      <c r="S109" s="22"/>
    </row>
    <row r="110" spans="2:19" ht="17.25" customHeight="1">
      <c r="B110" s="697" t="s">
        <v>560</v>
      </c>
      <c r="C110" s="43">
        <v>36</v>
      </c>
      <c r="D110" s="44" t="s">
        <v>60</v>
      </c>
      <c r="E110" s="252" t="s">
        <v>561</v>
      </c>
      <c r="F110" s="9" t="s">
        <v>52</v>
      </c>
      <c r="G110" s="703"/>
      <c r="H110" s="703"/>
      <c r="I110" s="703"/>
    </row>
    <row r="111" spans="2:19" ht="17.25" customHeight="1">
      <c r="B111" s="676"/>
      <c r="C111" s="45">
        <v>37</v>
      </c>
      <c r="D111" s="46" t="s">
        <v>61</v>
      </c>
      <c r="E111" s="283" t="s">
        <v>562</v>
      </c>
      <c r="F111" s="6" t="s">
        <v>52</v>
      </c>
      <c r="G111" s="703"/>
      <c r="H111" s="703"/>
      <c r="I111" s="703"/>
    </row>
    <row r="112" spans="2:19" ht="17.25" customHeight="1">
      <c r="B112" s="676"/>
      <c r="C112" s="45">
        <v>38</v>
      </c>
      <c r="D112" s="46" t="s">
        <v>62</v>
      </c>
      <c r="E112" s="283" t="s">
        <v>563</v>
      </c>
      <c r="F112" s="6" t="s">
        <v>52</v>
      </c>
      <c r="G112" s="703"/>
      <c r="H112" s="703"/>
      <c r="I112" s="703"/>
    </row>
    <row r="113" spans="1:9" ht="17.25" customHeight="1">
      <c r="B113" s="676"/>
      <c r="C113" s="45">
        <v>39</v>
      </c>
      <c r="D113" s="46" t="s">
        <v>63</v>
      </c>
      <c r="E113" s="283" t="s">
        <v>564</v>
      </c>
      <c r="F113" s="6" t="s">
        <v>52</v>
      </c>
      <c r="G113" s="703"/>
      <c r="H113" s="703"/>
      <c r="I113" s="703"/>
    </row>
    <row r="114" spans="1:9" ht="17.25" customHeight="1">
      <c r="B114" s="676"/>
      <c r="C114" s="45">
        <v>40</v>
      </c>
      <c r="D114" s="46" t="s">
        <v>66</v>
      </c>
      <c r="E114" s="283" t="s">
        <v>565</v>
      </c>
      <c r="F114" s="6" t="s">
        <v>52</v>
      </c>
      <c r="G114" s="703"/>
      <c r="H114" s="703"/>
      <c r="I114" s="703"/>
    </row>
    <row r="115" spans="1:9" ht="18" customHeight="1" thickBot="1">
      <c r="B115" s="676"/>
      <c r="C115" s="28">
        <v>41</v>
      </c>
      <c r="D115" s="47" t="s">
        <v>566</v>
      </c>
      <c r="E115" s="31" t="s">
        <v>567</v>
      </c>
      <c r="F115" s="7" t="s">
        <v>52</v>
      </c>
      <c r="G115" s="703"/>
      <c r="H115" s="703"/>
      <c r="I115" s="703"/>
    </row>
    <row r="116" spans="1:9" ht="18" customHeight="1" thickBot="1">
      <c r="A116" s="707" t="s">
        <v>568</v>
      </c>
      <c r="B116" s="708"/>
      <c r="C116" s="291">
        <v>42</v>
      </c>
      <c r="D116" s="285" t="s">
        <v>569</v>
      </c>
      <c r="E116" s="286" t="s">
        <v>765</v>
      </c>
      <c r="F116" s="286" t="s">
        <v>52</v>
      </c>
      <c r="G116" s="703"/>
      <c r="H116" s="703"/>
      <c r="I116" s="703"/>
    </row>
    <row r="117" spans="1:9" ht="18" customHeight="1" thickBot="1">
      <c r="B117" s="292"/>
      <c r="C117" s="216"/>
      <c r="D117" s="217"/>
      <c r="E117" s="218"/>
      <c r="F117" s="218"/>
      <c r="G117" s="218"/>
      <c r="H117" s="218"/>
      <c r="I117" s="221"/>
    </row>
    <row r="118" spans="1:9" ht="18" customHeight="1">
      <c r="A118" s="293"/>
      <c r="B118" s="697" t="s">
        <v>570</v>
      </c>
      <c r="C118" s="29">
        <v>1</v>
      </c>
      <c r="D118" s="193" t="s">
        <v>571</v>
      </c>
      <c r="E118" s="194" t="s">
        <v>572</v>
      </c>
      <c r="F118" s="294" t="s">
        <v>71</v>
      </c>
      <c r="G118" s="692" t="s">
        <v>573</v>
      </c>
      <c r="H118" s="693"/>
      <c r="I118" s="693"/>
    </row>
    <row r="119" spans="1:9" ht="18" customHeight="1">
      <c r="A119" s="293"/>
      <c r="B119" s="676"/>
      <c r="C119" s="29">
        <v>2</v>
      </c>
      <c r="D119" s="193" t="s">
        <v>574</v>
      </c>
      <c r="E119" s="194" t="s">
        <v>575</v>
      </c>
      <c r="F119" s="6" t="s">
        <v>71</v>
      </c>
      <c r="G119" s="692"/>
      <c r="H119" s="693"/>
      <c r="I119" s="693"/>
    </row>
    <row r="120" spans="1:9" ht="18" customHeight="1">
      <c r="A120" s="293"/>
      <c r="B120" s="676"/>
      <c r="C120" s="29">
        <v>3</v>
      </c>
      <c r="D120" s="193" t="s">
        <v>576</v>
      </c>
      <c r="E120" s="194" t="s">
        <v>577</v>
      </c>
      <c r="F120" s="6" t="s">
        <v>71</v>
      </c>
      <c r="G120" s="692"/>
      <c r="H120" s="693"/>
      <c r="I120" s="693"/>
    </row>
    <row r="121" spans="1:9" ht="18" customHeight="1">
      <c r="A121" s="293"/>
      <c r="B121" s="676"/>
      <c r="C121" s="29">
        <v>4</v>
      </c>
      <c r="D121" s="193" t="s">
        <v>578</v>
      </c>
      <c r="E121" s="194" t="s">
        <v>579</v>
      </c>
      <c r="F121" s="6" t="s">
        <v>71</v>
      </c>
      <c r="G121" s="692"/>
      <c r="H121" s="693"/>
      <c r="I121" s="693"/>
    </row>
    <row r="122" spans="1:9" ht="18" customHeight="1">
      <c r="A122" s="293"/>
      <c r="B122" s="676"/>
      <c r="C122" s="29">
        <v>5</v>
      </c>
      <c r="D122" s="193" t="s">
        <v>580</v>
      </c>
      <c r="E122" s="194" t="s">
        <v>581</v>
      </c>
      <c r="F122" s="6" t="s">
        <v>71</v>
      </c>
      <c r="G122" s="692"/>
      <c r="H122" s="693"/>
      <c r="I122" s="693"/>
    </row>
    <row r="123" spans="1:9" ht="18" customHeight="1">
      <c r="A123" s="293"/>
      <c r="B123" s="676"/>
      <c r="C123" s="29">
        <v>6</v>
      </c>
      <c r="D123" s="193" t="s">
        <v>582</v>
      </c>
      <c r="E123" s="194" t="s">
        <v>583</v>
      </c>
      <c r="F123" s="6" t="s">
        <v>71</v>
      </c>
      <c r="G123" s="692"/>
      <c r="H123" s="693"/>
      <c r="I123" s="693"/>
    </row>
    <row r="124" spans="1:9" ht="18" customHeight="1">
      <c r="A124" s="293"/>
      <c r="B124" s="676"/>
      <c r="C124" s="29">
        <v>7</v>
      </c>
      <c r="D124" s="193" t="s">
        <v>584</v>
      </c>
      <c r="E124" s="194" t="s">
        <v>585</v>
      </c>
      <c r="F124" s="6" t="s">
        <v>71</v>
      </c>
      <c r="G124" s="692"/>
      <c r="H124" s="693"/>
      <c r="I124" s="693"/>
    </row>
    <row r="125" spans="1:9" ht="18" customHeight="1">
      <c r="A125" s="293"/>
      <c r="B125" s="676"/>
      <c r="C125" s="29">
        <v>8</v>
      </c>
      <c r="D125" s="193" t="s">
        <v>586</v>
      </c>
      <c r="E125" s="194" t="s">
        <v>587</v>
      </c>
      <c r="F125" s="6" t="s">
        <v>71</v>
      </c>
      <c r="G125" s="692"/>
      <c r="H125" s="693"/>
      <c r="I125" s="693"/>
    </row>
    <row r="126" spans="1:9" ht="18" customHeight="1">
      <c r="A126" s="293"/>
      <c r="B126" s="676"/>
      <c r="C126" s="45">
        <v>9</v>
      </c>
      <c r="D126" s="46" t="s">
        <v>588</v>
      </c>
      <c r="E126" s="14" t="s">
        <v>589</v>
      </c>
      <c r="F126" s="6" t="s">
        <v>71</v>
      </c>
      <c r="G126" s="692"/>
      <c r="H126" s="693"/>
      <c r="I126" s="693"/>
    </row>
    <row r="127" spans="1:9" ht="18" customHeight="1">
      <c r="A127" s="293"/>
      <c r="B127" s="676"/>
      <c r="C127" s="29">
        <v>10</v>
      </c>
      <c r="D127" s="193" t="s">
        <v>72</v>
      </c>
      <c r="E127" s="275" t="s">
        <v>590</v>
      </c>
      <c r="F127" s="294" t="s">
        <v>71</v>
      </c>
      <c r="G127" s="692"/>
      <c r="H127" s="693"/>
      <c r="I127" s="693"/>
    </row>
    <row r="128" spans="1:9" ht="18" customHeight="1" thickBot="1">
      <c r="A128" s="293"/>
      <c r="B128" s="698"/>
      <c r="C128" s="56">
        <v>12</v>
      </c>
      <c r="D128" s="58" t="s">
        <v>591</v>
      </c>
      <c r="E128" s="57" t="s">
        <v>592</v>
      </c>
      <c r="F128" s="7" t="s">
        <v>71</v>
      </c>
      <c r="G128" s="692"/>
      <c r="H128" s="693"/>
      <c r="I128" s="693"/>
    </row>
    <row r="129" spans="1:9" ht="18" customHeight="1">
      <c r="A129" s="293"/>
      <c r="B129" s="694" t="s">
        <v>594</v>
      </c>
      <c r="C129" s="43">
        <v>13</v>
      </c>
      <c r="D129" s="44" t="s">
        <v>68</v>
      </c>
      <c r="E129" s="297" t="s">
        <v>593</v>
      </c>
      <c r="F129" s="9" t="s">
        <v>69</v>
      </c>
      <c r="G129" s="692"/>
      <c r="H129" s="693"/>
      <c r="I129" s="693"/>
    </row>
    <row r="130" spans="1:9" ht="18" customHeight="1">
      <c r="A130" s="293"/>
      <c r="B130" s="695"/>
      <c r="C130" s="29">
        <v>14</v>
      </c>
      <c r="D130" s="193" t="s">
        <v>595</v>
      </c>
      <c r="E130" s="194" t="s">
        <v>596</v>
      </c>
      <c r="F130" s="294" t="s">
        <v>71</v>
      </c>
      <c r="G130" s="692"/>
      <c r="H130" s="693"/>
      <c r="I130" s="693"/>
    </row>
    <row r="131" spans="1:9" ht="18" customHeight="1">
      <c r="A131" s="293"/>
      <c r="B131" s="695"/>
      <c r="C131" s="29">
        <v>15</v>
      </c>
      <c r="D131" s="193" t="s">
        <v>597</v>
      </c>
      <c r="E131" s="194" t="s">
        <v>598</v>
      </c>
      <c r="F131" s="6" t="s">
        <v>71</v>
      </c>
      <c r="G131" s="692"/>
      <c r="H131" s="693"/>
      <c r="I131" s="693"/>
    </row>
    <row r="132" spans="1:9" ht="18" customHeight="1">
      <c r="A132" s="293"/>
      <c r="B132" s="695"/>
      <c r="C132" s="29">
        <v>16</v>
      </c>
      <c r="D132" s="193" t="s">
        <v>599</v>
      </c>
      <c r="E132" s="194" t="s">
        <v>600</v>
      </c>
      <c r="F132" s="6" t="s">
        <v>71</v>
      </c>
      <c r="G132" s="692"/>
      <c r="H132" s="693"/>
      <c r="I132" s="693"/>
    </row>
    <row r="133" spans="1:9" ht="18" customHeight="1">
      <c r="A133" s="293"/>
      <c r="B133" s="695"/>
      <c r="C133" s="29">
        <v>17</v>
      </c>
      <c r="D133" s="193" t="s">
        <v>601</v>
      </c>
      <c r="E133" s="194" t="s">
        <v>602</v>
      </c>
      <c r="F133" s="6" t="s">
        <v>71</v>
      </c>
      <c r="G133" s="692"/>
      <c r="H133" s="693"/>
      <c r="I133" s="693"/>
    </row>
    <row r="134" spans="1:9" ht="18" customHeight="1">
      <c r="A134" s="293"/>
      <c r="B134" s="695"/>
      <c r="C134" s="29">
        <v>18</v>
      </c>
      <c r="D134" s="193" t="s">
        <v>603</v>
      </c>
      <c r="E134" s="194" t="s">
        <v>604</v>
      </c>
      <c r="F134" s="6" t="s">
        <v>71</v>
      </c>
      <c r="G134" s="692"/>
      <c r="H134" s="693"/>
      <c r="I134" s="693"/>
    </row>
    <row r="135" spans="1:9" ht="18" customHeight="1">
      <c r="A135" s="293"/>
      <c r="B135" s="695"/>
      <c r="C135" s="29">
        <v>19</v>
      </c>
      <c r="D135" s="193" t="s">
        <v>605</v>
      </c>
      <c r="E135" s="194" t="s">
        <v>606</v>
      </c>
      <c r="F135" s="6" t="s">
        <v>71</v>
      </c>
      <c r="G135" s="692"/>
      <c r="H135" s="693"/>
      <c r="I135" s="693"/>
    </row>
    <row r="136" spans="1:9" ht="18" customHeight="1">
      <c r="A136" s="293"/>
      <c r="B136" s="695"/>
      <c r="C136" s="29">
        <v>20</v>
      </c>
      <c r="D136" s="193" t="s">
        <v>607</v>
      </c>
      <c r="E136" s="194" t="s">
        <v>608</v>
      </c>
      <c r="F136" s="6" t="s">
        <v>71</v>
      </c>
      <c r="G136" s="692"/>
      <c r="H136" s="693"/>
      <c r="I136" s="693"/>
    </row>
    <row r="137" spans="1:9" ht="18" customHeight="1">
      <c r="A137" s="293"/>
      <c r="B137" s="695"/>
      <c r="C137" s="29">
        <v>21</v>
      </c>
      <c r="D137" s="193" t="s">
        <v>609</v>
      </c>
      <c r="E137" s="194" t="s">
        <v>610</v>
      </c>
      <c r="F137" s="6" t="s">
        <v>71</v>
      </c>
      <c r="G137" s="692"/>
      <c r="H137" s="693"/>
      <c r="I137" s="693"/>
    </row>
    <row r="138" spans="1:9" ht="18" customHeight="1">
      <c r="A138" s="293"/>
      <c r="B138" s="695"/>
      <c r="C138" s="29">
        <v>22</v>
      </c>
      <c r="D138" s="193" t="s">
        <v>611</v>
      </c>
      <c r="E138" s="194" t="s">
        <v>612</v>
      </c>
      <c r="F138" s="6" t="s">
        <v>71</v>
      </c>
      <c r="G138" s="692"/>
      <c r="H138" s="693"/>
      <c r="I138" s="693"/>
    </row>
    <row r="139" spans="1:9" ht="18" customHeight="1" thickBot="1">
      <c r="B139" s="696"/>
      <c r="C139" s="56">
        <v>23</v>
      </c>
      <c r="D139" s="58" t="s">
        <v>613</v>
      </c>
      <c r="E139" s="57" t="s">
        <v>614</v>
      </c>
      <c r="F139" s="7" t="s">
        <v>71</v>
      </c>
      <c r="G139" s="692"/>
      <c r="H139" s="693"/>
      <c r="I139" s="693"/>
    </row>
    <row r="140" spans="1:9" ht="18" customHeight="1">
      <c r="B140" s="694" t="s">
        <v>615</v>
      </c>
      <c r="C140" s="43">
        <v>24</v>
      </c>
      <c r="D140" s="44" t="s">
        <v>616</v>
      </c>
      <c r="E140" s="32" t="s">
        <v>617</v>
      </c>
      <c r="F140" s="9" t="s">
        <v>71</v>
      </c>
      <c r="G140" s="692"/>
      <c r="H140" s="693"/>
      <c r="I140" s="693"/>
    </row>
    <row r="141" spans="1:9" ht="18" customHeight="1">
      <c r="B141" s="695"/>
      <c r="C141" s="45">
        <v>25</v>
      </c>
      <c r="D141" s="46" t="s">
        <v>618</v>
      </c>
      <c r="E141" s="14" t="s">
        <v>619</v>
      </c>
      <c r="F141" s="294" t="s">
        <v>71</v>
      </c>
      <c r="G141" s="692"/>
      <c r="H141" s="693"/>
      <c r="I141" s="693"/>
    </row>
    <row r="142" spans="1:9" ht="18" customHeight="1">
      <c r="B142" s="695"/>
      <c r="C142" s="45">
        <v>26</v>
      </c>
      <c r="D142" s="46" t="s">
        <v>620</v>
      </c>
      <c r="E142" s="14" t="s">
        <v>621</v>
      </c>
      <c r="F142" s="6" t="s">
        <v>71</v>
      </c>
      <c r="G142" s="692"/>
      <c r="H142" s="693"/>
      <c r="I142" s="693"/>
    </row>
    <row r="143" spans="1:9" ht="18" customHeight="1">
      <c r="B143" s="695"/>
      <c r="C143" s="45">
        <v>27</v>
      </c>
      <c r="D143" s="46" t="s">
        <v>622</v>
      </c>
      <c r="E143" s="14" t="s">
        <v>623</v>
      </c>
      <c r="F143" s="6" t="s">
        <v>71</v>
      </c>
      <c r="G143" s="692"/>
      <c r="H143" s="693"/>
      <c r="I143" s="693"/>
    </row>
    <row r="144" spans="1:9" ht="18" customHeight="1">
      <c r="B144" s="695"/>
      <c r="C144" s="45">
        <v>28</v>
      </c>
      <c r="D144" s="46" t="s">
        <v>624</v>
      </c>
      <c r="E144" s="14" t="s">
        <v>625</v>
      </c>
      <c r="F144" s="294" t="s">
        <v>71</v>
      </c>
      <c r="G144" s="692"/>
      <c r="H144" s="693"/>
      <c r="I144" s="693"/>
    </row>
    <row r="145" spans="2:9" ht="18" customHeight="1">
      <c r="B145" s="695"/>
      <c r="C145" s="45">
        <v>29</v>
      </c>
      <c r="D145" s="46" t="s">
        <v>626</v>
      </c>
      <c r="E145" s="14" t="s">
        <v>627</v>
      </c>
      <c r="F145" s="6" t="s">
        <v>71</v>
      </c>
      <c r="G145" s="692"/>
      <c r="H145" s="693"/>
      <c r="I145" s="693"/>
    </row>
    <row r="146" spans="2:9" ht="18" customHeight="1">
      <c r="B146" s="695"/>
      <c r="C146" s="45">
        <v>30</v>
      </c>
      <c r="D146" s="46" t="s">
        <v>628</v>
      </c>
      <c r="E146" s="14" t="s">
        <v>629</v>
      </c>
      <c r="F146" s="6" t="s">
        <v>71</v>
      </c>
      <c r="G146" s="692"/>
      <c r="H146" s="693"/>
      <c r="I146" s="693"/>
    </row>
    <row r="147" spans="2:9" ht="18" customHeight="1">
      <c r="B147" s="695"/>
      <c r="C147" s="45">
        <v>31</v>
      </c>
      <c r="D147" s="46" t="s">
        <v>630</v>
      </c>
      <c r="E147" s="14" t="s">
        <v>631</v>
      </c>
      <c r="F147" s="294" t="s">
        <v>71</v>
      </c>
      <c r="G147" s="692"/>
      <c r="H147" s="693"/>
      <c r="I147" s="693"/>
    </row>
    <row r="148" spans="2:9" ht="18" customHeight="1" thickBot="1">
      <c r="B148" s="696"/>
      <c r="C148" s="56">
        <v>32</v>
      </c>
      <c r="D148" s="58" t="s">
        <v>632</v>
      </c>
      <c r="E148" s="57" t="s">
        <v>633</v>
      </c>
      <c r="F148" s="7" t="s">
        <v>71</v>
      </c>
      <c r="G148" s="692"/>
      <c r="H148" s="693"/>
      <c r="I148" s="693"/>
    </row>
    <row r="149" spans="2:9" ht="17.25" customHeight="1">
      <c r="B149" s="697" t="s">
        <v>560</v>
      </c>
      <c r="C149" s="43">
        <v>33</v>
      </c>
      <c r="D149" s="44" t="s">
        <v>70</v>
      </c>
      <c r="E149" s="252" t="s">
        <v>634</v>
      </c>
      <c r="F149" s="9" t="s">
        <v>71</v>
      </c>
      <c r="G149" s="692"/>
      <c r="H149" s="693"/>
      <c r="I149" s="693"/>
    </row>
    <row r="150" spans="2:9" ht="17.25" customHeight="1">
      <c r="B150" s="676"/>
      <c r="C150" s="45">
        <v>34</v>
      </c>
      <c r="D150" s="46" t="s">
        <v>73</v>
      </c>
      <c r="E150" s="283" t="s">
        <v>635</v>
      </c>
      <c r="F150" s="6" t="s">
        <v>71</v>
      </c>
      <c r="G150" s="692"/>
      <c r="H150" s="693"/>
      <c r="I150" s="693"/>
    </row>
    <row r="151" spans="2:9" ht="17.25" customHeight="1">
      <c r="B151" s="676"/>
      <c r="C151" s="45">
        <v>35</v>
      </c>
      <c r="D151" s="46" t="s">
        <v>74</v>
      </c>
      <c r="E151" s="283" t="s">
        <v>636</v>
      </c>
      <c r="F151" s="6" t="s">
        <v>71</v>
      </c>
      <c r="G151" s="692"/>
      <c r="H151" s="693"/>
      <c r="I151" s="693"/>
    </row>
    <row r="152" spans="2:9" ht="17.25" customHeight="1">
      <c r="B152" s="676"/>
      <c r="C152" s="45">
        <v>36</v>
      </c>
      <c r="D152" s="204" t="s">
        <v>75</v>
      </c>
      <c r="E152" s="295" t="s">
        <v>637</v>
      </c>
      <c r="F152" s="288" t="s">
        <v>71</v>
      </c>
      <c r="G152" s="692"/>
      <c r="H152" s="693"/>
      <c r="I152" s="693"/>
    </row>
    <row r="153" spans="2:9" ht="17.25" customHeight="1">
      <c r="B153" s="676"/>
      <c r="C153" s="45">
        <v>37</v>
      </c>
      <c r="D153" s="46" t="s">
        <v>638</v>
      </c>
      <c r="E153" s="14" t="s">
        <v>639</v>
      </c>
      <c r="F153" s="288" t="s">
        <v>71</v>
      </c>
      <c r="G153" s="692"/>
      <c r="H153" s="693"/>
      <c r="I153" s="693"/>
    </row>
    <row r="154" spans="2:9" ht="17.25" customHeight="1">
      <c r="B154" s="676"/>
      <c r="C154" s="45">
        <v>38</v>
      </c>
      <c r="D154" s="46" t="s">
        <v>640</v>
      </c>
      <c r="E154" s="14" t="s">
        <v>641</v>
      </c>
      <c r="F154" s="288" t="s">
        <v>71</v>
      </c>
      <c r="G154" s="692"/>
      <c r="H154" s="693"/>
      <c r="I154" s="693"/>
    </row>
    <row r="155" spans="2:9" ht="17.25" customHeight="1">
      <c r="B155" s="676"/>
      <c r="C155" s="45">
        <v>39</v>
      </c>
      <c r="D155" s="46" t="s">
        <v>642</v>
      </c>
      <c r="E155" s="14" t="s">
        <v>643</v>
      </c>
      <c r="F155" s="288" t="s">
        <v>71</v>
      </c>
      <c r="G155" s="692"/>
      <c r="H155" s="693"/>
      <c r="I155" s="693"/>
    </row>
    <row r="156" spans="2:9" ht="17.25" customHeight="1">
      <c r="B156" s="676"/>
      <c r="C156" s="45">
        <v>40</v>
      </c>
      <c r="D156" s="46" t="s">
        <v>644</v>
      </c>
      <c r="E156" s="14" t="s">
        <v>645</v>
      </c>
      <c r="F156" s="288" t="s">
        <v>71</v>
      </c>
      <c r="G156" s="692"/>
      <c r="H156" s="693"/>
      <c r="I156" s="693"/>
    </row>
    <row r="157" spans="2:9" ht="17.25" customHeight="1">
      <c r="B157" s="676"/>
      <c r="C157" s="45">
        <v>41</v>
      </c>
      <c r="D157" s="46" t="s">
        <v>646</v>
      </c>
      <c r="E157" s="14" t="s">
        <v>647</v>
      </c>
      <c r="F157" s="288" t="s">
        <v>71</v>
      </c>
      <c r="G157" s="692"/>
      <c r="H157" s="693"/>
      <c r="I157" s="693"/>
    </row>
    <row r="158" spans="2:9" ht="17.25" customHeight="1" thickBot="1">
      <c r="B158" s="698"/>
      <c r="C158" s="28">
        <v>42</v>
      </c>
      <c r="D158" s="47" t="s">
        <v>648</v>
      </c>
      <c r="E158" s="31" t="s">
        <v>649</v>
      </c>
      <c r="F158" s="7" t="s">
        <v>71</v>
      </c>
      <c r="G158" s="692"/>
      <c r="H158" s="693"/>
      <c r="I158" s="693"/>
    </row>
    <row r="159" spans="2:9">
      <c r="B159" s="80"/>
    </row>
    <row r="160" spans="2:9">
      <c r="B160" s="80"/>
    </row>
    <row r="161" spans="2:2">
      <c r="B161" s="80"/>
    </row>
    <row r="162" spans="2:2">
      <c r="B162" s="80"/>
    </row>
    <row r="205" ht="17.25" customHeight="1"/>
    <row r="214" ht="16.5" customHeight="1"/>
  </sheetData>
  <mergeCells count="27">
    <mergeCell ref="Q2:R3"/>
    <mergeCell ref="B39:B41"/>
    <mergeCell ref="B42:B47"/>
    <mergeCell ref="B53:B60"/>
    <mergeCell ref="B61:B62"/>
    <mergeCell ref="H3:I3"/>
    <mergeCell ref="K3:L3"/>
    <mergeCell ref="N3:O3"/>
    <mergeCell ref="B63:B64"/>
    <mergeCell ref="C2:E3"/>
    <mergeCell ref="B20:B23"/>
    <mergeCell ref="B24:B31"/>
    <mergeCell ref="B32:B34"/>
    <mergeCell ref="B35:B38"/>
    <mergeCell ref="B75:B80"/>
    <mergeCell ref="G75:I116"/>
    <mergeCell ref="B81:B84"/>
    <mergeCell ref="B85:B89"/>
    <mergeCell ref="B90:B101"/>
    <mergeCell ref="B102:B109"/>
    <mergeCell ref="B110:B115"/>
    <mergeCell ref="A116:B116"/>
    <mergeCell ref="G118:I158"/>
    <mergeCell ref="B140:B148"/>
    <mergeCell ref="B149:B158"/>
    <mergeCell ref="B118:B128"/>
    <mergeCell ref="B129:B139"/>
  </mergeCell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3"/>
  <sheetViews>
    <sheetView workbookViewId="0">
      <selection activeCell="D26" sqref="D26"/>
    </sheetView>
  </sheetViews>
  <sheetFormatPr defaultRowHeight="16.5"/>
  <cols>
    <col min="4" max="4" width="80.25" customWidth="1"/>
    <col min="5" max="5" width="14.75" customWidth="1"/>
    <col min="6" max="6" width="64.125" customWidth="1"/>
    <col min="7" max="7" width="6.125" customWidth="1"/>
    <col min="8" max="8" width="14.25" customWidth="1"/>
  </cols>
  <sheetData>
    <row r="2" spans="2:7" ht="17.25" thickBot="1"/>
    <row r="3" spans="2:7" ht="18" thickBot="1">
      <c r="B3" s="23" t="s">
        <v>24</v>
      </c>
      <c r="C3" s="24" t="s">
        <v>25</v>
      </c>
      <c r="D3" s="25" t="s">
        <v>26</v>
      </c>
      <c r="E3" s="65" t="s">
        <v>92</v>
      </c>
      <c r="F3" s="143" t="s">
        <v>93</v>
      </c>
    </row>
    <row r="4" spans="2:7" ht="17.25">
      <c r="B4" s="144">
        <v>1</v>
      </c>
      <c r="C4" s="152" t="s">
        <v>27</v>
      </c>
      <c r="D4" s="147" t="s">
        <v>927</v>
      </c>
      <c r="E4" s="27">
        <v>60000</v>
      </c>
      <c r="F4" s="142"/>
    </row>
    <row r="5" spans="2:7" ht="17.25">
      <c r="B5" s="145">
        <v>2</v>
      </c>
      <c r="C5" s="153" t="s">
        <v>28</v>
      </c>
      <c r="D5" s="148" t="s">
        <v>91</v>
      </c>
      <c r="E5" s="27">
        <v>40000</v>
      </c>
    </row>
    <row r="6" spans="2:7" ht="18" customHeight="1">
      <c r="B6" s="145">
        <v>3</v>
      </c>
      <c r="C6" s="153" t="s">
        <v>29</v>
      </c>
      <c r="D6" s="148" t="s">
        <v>94</v>
      </c>
      <c r="E6" s="168" t="s">
        <v>76</v>
      </c>
      <c r="F6" s="13"/>
    </row>
    <row r="7" spans="2:7" ht="18" customHeight="1">
      <c r="B7" s="145">
        <v>4</v>
      </c>
      <c r="C7" s="154" t="s">
        <v>352</v>
      </c>
      <c r="D7" s="597" t="s">
        <v>364</v>
      </c>
      <c r="E7" s="156" t="s">
        <v>76</v>
      </c>
      <c r="F7" s="11"/>
    </row>
    <row r="8" spans="2:7" ht="18" customHeight="1">
      <c r="B8" s="145">
        <v>5</v>
      </c>
      <c r="C8" s="154" t="s">
        <v>353</v>
      </c>
      <c r="D8" s="597" t="s">
        <v>365</v>
      </c>
      <c r="E8" s="156" t="s">
        <v>76</v>
      </c>
      <c r="F8" s="11"/>
    </row>
    <row r="9" spans="2:7" ht="18" customHeight="1">
      <c r="B9" s="145">
        <v>6</v>
      </c>
      <c r="C9" s="154" t="s">
        <v>354</v>
      </c>
      <c r="D9" s="597" t="s">
        <v>366</v>
      </c>
      <c r="E9" s="156" t="s">
        <v>76</v>
      </c>
      <c r="F9" s="11"/>
    </row>
    <row r="10" spans="2:7" ht="18" customHeight="1">
      <c r="B10" s="145">
        <v>7</v>
      </c>
      <c r="C10" s="154" t="s">
        <v>355</v>
      </c>
      <c r="D10" s="597" t="s">
        <v>367</v>
      </c>
      <c r="E10" s="156" t="s">
        <v>76</v>
      </c>
    </row>
    <row r="11" spans="2:7" ht="18" customHeight="1">
      <c r="B11" s="145">
        <v>8</v>
      </c>
      <c r="C11" s="154" t="s">
        <v>348</v>
      </c>
      <c r="D11" s="149" t="s">
        <v>869</v>
      </c>
      <c r="E11" s="156" t="s">
        <v>76</v>
      </c>
      <c r="F11" s="11"/>
      <c r="G11" s="11"/>
    </row>
    <row r="12" spans="2:7" ht="18" customHeight="1">
      <c r="B12" s="145">
        <v>9</v>
      </c>
      <c r="C12" s="154" t="s">
        <v>349</v>
      </c>
      <c r="D12" s="149" t="s">
        <v>368</v>
      </c>
      <c r="E12" s="156" t="s">
        <v>76</v>
      </c>
    </row>
    <row r="13" spans="2:7" ht="18" customHeight="1">
      <c r="B13" s="145">
        <v>10</v>
      </c>
      <c r="C13" s="154" t="s">
        <v>350</v>
      </c>
      <c r="D13" s="149" t="s">
        <v>369</v>
      </c>
      <c r="E13" s="156" t="s">
        <v>76</v>
      </c>
    </row>
    <row r="14" spans="2:7" ht="18" customHeight="1">
      <c r="B14" s="145">
        <v>11</v>
      </c>
      <c r="C14" s="154" t="s">
        <v>351</v>
      </c>
      <c r="D14" s="149" t="s">
        <v>868</v>
      </c>
      <c r="E14" s="156" t="s">
        <v>76</v>
      </c>
    </row>
    <row r="15" spans="2:7" ht="18" customHeight="1">
      <c r="B15" s="145">
        <v>12</v>
      </c>
      <c r="C15" s="154" t="s">
        <v>363</v>
      </c>
      <c r="D15" s="149" t="s">
        <v>370</v>
      </c>
      <c r="E15" s="156" t="s">
        <v>76</v>
      </c>
    </row>
    <row r="16" spans="2:7" ht="18" customHeight="1">
      <c r="B16" s="145">
        <v>13</v>
      </c>
      <c r="C16" s="154" t="s">
        <v>362</v>
      </c>
      <c r="D16" s="596" t="s">
        <v>371</v>
      </c>
      <c r="E16" s="156" t="s">
        <v>76</v>
      </c>
      <c r="F16" s="716" t="s">
        <v>929</v>
      </c>
    </row>
    <row r="17" spans="2:6" ht="18" customHeight="1">
      <c r="B17" s="145">
        <v>14</v>
      </c>
      <c r="C17" s="154" t="s">
        <v>361</v>
      </c>
      <c r="D17" s="596" t="s">
        <v>372</v>
      </c>
      <c r="E17" s="156" t="s">
        <v>76</v>
      </c>
      <c r="F17" s="717"/>
    </row>
    <row r="18" spans="2:6" ht="18" customHeight="1">
      <c r="B18" s="145">
        <v>15</v>
      </c>
      <c r="C18" s="154" t="s">
        <v>360</v>
      </c>
      <c r="D18" s="149" t="s">
        <v>373</v>
      </c>
      <c r="E18" s="156" t="s">
        <v>76</v>
      </c>
    </row>
    <row r="19" spans="2:6" ht="18" customHeight="1">
      <c r="B19" s="145">
        <v>16</v>
      </c>
      <c r="C19" s="154" t="s">
        <v>358</v>
      </c>
      <c r="D19" s="149" t="s">
        <v>359</v>
      </c>
      <c r="E19" s="156" t="s">
        <v>76</v>
      </c>
    </row>
    <row r="20" spans="2:6" ht="18" customHeight="1" thickBot="1">
      <c r="B20" s="146">
        <v>17</v>
      </c>
      <c r="C20" s="155" t="s">
        <v>356</v>
      </c>
      <c r="D20" s="150" t="s">
        <v>357</v>
      </c>
      <c r="E20" s="151">
        <v>100000</v>
      </c>
      <c r="F20" s="12" t="s">
        <v>931</v>
      </c>
    </row>
    <row r="22" spans="2:6" ht="17.25">
      <c r="D22" s="15" t="s">
        <v>928</v>
      </c>
      <c r="E22" s="599" t="s">
        <v>933</v>
      </c>
    </row>
    <row r="23" spans="2:6" ht="17.25">
      <c r="D23" s="598" t="s">
        <v>932</v>
      </c>
      <c r="E23" s="406" t="s">
        <v>933</v>
      </c>
    </row>
  </sheetData>
  <mergeCells count="1">
    <mergeCell ref="F16:F17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4FD4-4F78-494F-BDEA-778DED8CBF1A}">
  <dimension ref="B3:O50"/>
  <sheetViews>
    <sheetView workbookViewId="0">
      <selection activeCell="G43" sqref="G43"/>
    </sheetView>
  </sheetViews>
  <sheetFormatPr defaultRowHeight="16.5"/>
  <cols>
    <col min="1" max="1" width="4.375" customWidth="1"/>
    <col min="2" max="2" width="11.75" customWidth="1"/>
    <col min="3" max="3" width="5.375" customWidth="1"/>
    <col min="5" max="5" width="94.375" customWidth="1"/>
    <col min="6" max="6" width="12.875" customWidth="1"/>
    <col min="7" max="7" width="10" customWidth="1"/>
    <col min="8" max="8" width="10.625" customWidth="1"/>
    <col min="9" max="9" width="10.375" customWidth="1"/>
    <col min="10" max="10" width="10.125" customWidth="1"/>
    <col min="11" max="11" width="13.75" customWidth="1"/>
    <col min="12" max="12" width="13.25" customWidth="1"/>
    <col min="13" max="13" width="10.625" customWidth="1"/>
    <col min="14" max="14" width="12.75" customWidth="1"/>
    <col min="15" max="15" width="11.875" customWidth="1"/>
  </cols>
  <sheetData>
    <row r="3" spans="2:15" ht="18" thickBot="1">
      <c r="G3" s="299" t="s">
        <v>223</v>
      </c>
      <c r="I3" s="82" t="s">
        <v>4</v>
      </c>
      <c r="J3" s="300" t="s">
        <v>659</v>
      </c>
      <c r="L3" s="88" t="s">
        <v>4</v>
      </c>
      <c r="M3" s="300" t="s">
        <v>654</v>
      </c>
      <c r="O3" s="88" t="s">
        <v>4</v>
      </c>
    </row>
    <row r="4" spans="2:15" ht="18" thickBot="1">
      <c r="B4" s="80"/>
      <c r="C4" s="128" t="s">
        <v>262</v>
      </c>
      <c r="D4" s="128" t="s">
        <v>102</v>
      </c>
      <c r="E4" s="128" t="s">
        <v>263</v>
      </c>
      <c r="F4" s="129" t="s">
        <v>104</v>
      </c>
      <c r="G4" s="41" t="s">
        <v>105</v>
      </c>
      <c r="H4" s="83" t="s">
        <v>100</v>
      </c>
      <c r="I4" s="84" t="s">
        <v>224</v>
      </c>
      <c r="J4" s="42" t="s">
        <v>105</v>
      </c>
      <c r="K4" s="35" t="s">
        <v>680</v>
      </c>
      <c r="L4" s="393" t="s">
        <v>679</v>
      </c>
      <c r="M4" s="42" t="s">
        <v>105</v>
      </c>
      <c r="N4" s="35" t="s">
        <v>31</v>
      </c>
      <c r="O4" s="393" t="s">
        <v>225</v>
      </c>
    </row>
    <row r="5" spans="2:15" ht="17.25">
      <c r="B5" s="718" t="s">
        <v>266</v>
      </c>
      <c r="C5" s="396">
        <v>1</v>
      </c>
      <c r="D5" s="407" t="s">
        <v>264</v>
      </c>
      <c r="E5" s="418" t="s">
        <v>265</v>
      </c>
      <c r="F5" s="397">
        <v>167.35</v>
      </c>
      <c r="G5" s="33">
        <v>95.6</v>
      </c>
      <c r="H5" s="234">
        <f>F5*G5</f>
        <v>15998.659999999998</v>
      </c>
      <c r="I5" s="184">
        <f>H5*1</f>
        <v>15998.659999999998</v>
      </c>
      <c r="J5" s="33">
        <v>84.2</v>
      </c>
      <c r="K5" s="235">
        <f>F5*J5</f>
        <v>14090.87</v>
      </c>
      <c r="L5" s="236">
        <f>K5*1.05</f>
        <v>14795.413500000001</v>
      </c>
      <c r="M5" s="33">
        <v>83.8</v>
      </c>
      <c r="N5" s="235">
        <f>F5*M5</f>
        <v>14023.929999999998</v>
      </c>
      <c r="O5" s="246">
        <f>N5*1.05</f>
        <v>14725.126499999998</v>
      </c>
    </row>
    <row r="6" spans="2:15" ht="17.25">
      <c r="B6" s="719"/>
      <c r="C6" s="398">
        <v>2</v>
      </c>
      <c r="D6" s="408" t="s">
        <v>267</v>
      </c>
      <c r="E6" s="419" t="s">
        <v>268</v>
      </c>
      <c r="F6" s="326">
        <v>334.44</v>
      </c>
      <c r="G6" s="195">
        <v>95.6</v>
      </c>
      <c r="H6" s="196">
        <f>F6*G6</f>
        <v>31972.463999999996</v>
      </c>
      <c r="I6" s="197">
        <f>H6*1</f>
        <v>31972.463999999996</v>
      </c>
      <c r="J6" s="195">
        <v>84.2</v>
      </c>
      <c r="K6" s="17">
        <f>F6*J6</f>
        <v>28159.848000000002</v>
      </c>
      <c r="L6" s="90">
        <f>K6*1.05</f>
        <v>29567.840400000005</v>
      </c>
      <c r="M6" s="195">
        <v>83.8</v>
      </c>
      <c r="N6" s="17">
        <f>F6*M6</f>
        <v>28026.072</v>
      </c>
      <c r="O6" s="250">
        <f>N6*1.05</f>
        <v>29427.375600000003</v>
      </c>
    </row>
    <row r="7" spans="2:15" ht="17.25">
      <c r="B7" s="719"/>
      <c r="C7" s="398">
        <v>3</v>
      </c>
      <c r="D7" s="408" t="s">
        <v>269</v>
      </c>
      <c r="E7" s="419" t="s">
        <v>270</v>
      </c>
      <c r="F7" s="326">
        <v>546.69000000000005</v>
      </c>
      <c r="G7" s="195">
        <v>95.6</v>
      </c>
      <c r="H7" s="196">
        <f>F7*G7</f>
        <v>52263.563999999998</v>
      </c>
      <c r="I7" s="197">
        <f>H7*1</f>
        <v>52263.563999999998</v>
      </c>
      <c r="J7" s="195">
        <v>84.2</v>
      </c>
      <c r="K7" s="17">
        <f>F7*J7</f>
        <v>46031.29800000001</v>
      </c>
      <c r="L7" s="90">
        <f>K7*1.05</f>
        <v>48332.862900000015</v>
      </c>
      <c r="M7" s="195">
        <v>83.8</v>
      </c>
      <c r="N7" s="17">
        <f>F7*M7</f>
        <v>45812.622000000003</v>
      </c>
      <c r="O7" s="250">
        <f>N7*1.05</f>
        <v>48103.253100000002</v>
      </c>
    </row>
    <row r="8" spans="2:15" ht="17.25">
      <c r="B8" s="719"/>
      <c r="C8" s="398">
        <v>4</v>
      </c>
      <c r="D8" s="408" t="s">
        <v>271</v>
      </c>
      <c r="E8" s="419" t="s">
        <v>272</v>
      </c>
      <c r="F8" s="326">
        <v>776.86</v>
      </c>
      <c r="G8" s="195">
        <v>95.6</v>
      </c>
      <c r="H8" s="196">
        <f t="shared" ref="H8:H31" si="0">F8*G8</f>
        <v>74267.815999999992</v>
      </c>
      <c r="I8" s="197">
        <f t="shared" ref="I8:I31" si="1">H8*1</f>
        <v>74267.815999999992</v>
      </c>
      <c r="J8" s="195">
        <v>84.2</v>
      </c>
      <c r="K8" s="17">
        <f t="shared" ref="K8:K31" si="2">F8*J8</f>
        <v>65411.612000000001</v>
      </c>
      <c r="L8" s="90">
        <f t="shared" ref="L8:L31" si="3">K8*1.05</f>
        <v>68682.192600000009</v>
      </c>
      <c r="M8" s="195">
        <v>83.8</v>
      </c>
      <c r="N8" s="17">
        <f t="shared" ref="N8:N31" si="4">F8*M8</f>
        <v>65100.868000000002</v>
      </c>
      <c r="O8" s="250">
        <f t="shared" ref="O8:O31" si="5">N8*1.05</f>
        <v>68355.911400000012</v>
      </c>
    </row>
    <row r="9" spans="2:15" ht="18" thickBot="1">
      <c r="B9" s="720"/>
      <c r="C9" s="399">
        <v>5</v>
      </c>
      <c r="D9" s="409" t="s">
        <v>273</v>
      </c>
      <c r="E9" s="420" t="s">
        <v>274</v>
      </c>
      <c r="F9" s="400">
        <v>1030.2</v>
      </c>
      <c r="G9" s="61">
        <v>95.6</v>
      </c>
      <c r="H9" s="260">
        <f t="shared" si="0"/>
        <v>98487.12</v>
      </c>
      <c r="I9" s="261">
        <f t="shared" si="1"/>
        <v>98487.12</v>
      </c>
      <c r="J9" s="61">
        <v>84.2</v>
      </c>
      <c r="K9" s="243">
        <f t="shared" si="2"/>
        <v>86742.840000000011</v>
      </c>
      <c r="L9" s="244">
        <f t="shared" si="3"/>
        <v>91079.982000000018</v>
      </c>
      <c r="M9" s="61">
        <v>83.8</v>
      </c>
      <c r="N9" s="243">
        <f t="shared" si="4"/>
        <v>86330.76</v>
      </c>
      <c r="O9" s="251">
        <f t="shared" si="5"/>
        <v>90647.297999999995</v>
      </c>
    </row>
    <row r="10" spans="2:15" ht="18" thickBot="1">
      <c r="B10" s="406" t="s">
        <v>744</v>
      </c>
      <c r="C10" s="394">
        <v>6</v>
      </c>
      <c r="D10" s="410" t="s">
        <v>275</v>
      </c>
      <c r="E10" s="421" t="s">
        <v>276</v>
      </c>
      <c r="F10" s="395">
        <v>122.94</v>
      </c>
      <c r="G10" s="195">
        <v>95.6</v>
      </c>
      <c r="H10" s="196">
        <f t="shared" si="0"/>
        <v>11753.063999999998</v>
      </c>
      <c r="I10" s="197">
        <f t="shared" si="1"/>
        <v>11753.063999999998</v>
      </c>
      <c r="J10" s="195">
        <v>84.2</v>
      </c>
      <c r="K10" s="198">
        <f t="shared" si="2"/>
        <v>10351.548000000001</v>
      </c>
      <c r="L10" s="199">
        <f t="shared" si="3"/>
        <v>10869.125400000001</v>
      </c>
      <c r="M10" s="195">
        <v>83.8</v>
      </c>
      <c r="N10" s="198">
        <f t="shared" si="4"/>
        <v>10302.371999999999</v>
      </c>
      <c r="O10" s="199">
        <f t="shared" si="5"/>
        <v>10817.490599999999</v>
      </c>
    </row>
    <row r="11" spans="2:15" ht="18" thickBot="1">
      <c r="B11" s="391" t="s">
        <v>266</v>
      </c>
      <c r="C11" s="130">
        <v>7</v>
      </c>
      <c r="D11" s="411" t="s">
        <v>277</v>
      </c>
      <c r="E11" s="422" t="s">
        <v>278</v>
      </c>
      <c r="F11" s="326">
        <v>184.35</v>
      </c>
      <c r="G11" s="195">
        <v>95.6</v>
      </c>
      <c r="H11" s="196">
        <f t="shared" si="0"/>
        <v>17623.859999999997</v>
      </c>
      <c r="I11" s="197">
        <f t="shared" si="1"/>
        <v>17623.859999999997</v>
      </c>
      <c r="J11" s="195">
        <v>84.2</v>
      </c>
      <c r="K11" s="17">
        <f t="shared" si="2"/>
        <v>15522.27</v>
      </c>
      <c r="L11" s="90">
        <f t="shared" si="3"/>
        <v>16298.383500000002</v>
      </c>
      <c r="M11" s="195">
        <v>83.8</v>
      </c>
      <c r="N11" s="17">
        <f t="shared" si="4"/>
        <v>15448.529999999999</v>
      </c>
      <c r="O11" s="90">
        <f t="shared" si="5"/>
        <v>16220.9565</v>
      </c>
    </row>
    <row r="12" spans="2:15" ht="18" thickBot="1">
      <c r="B12" s="406" t="s">
        <v>744</v>
      </c>
      <c r="C12" s="128">
        <v>8</v>
      </c>
      <c r="D12" s="410" t="s">
        <v>279</v>
      </c>
      <c r="E12" s="421" t="s">
        <v>280</v>
      </c>
      <c r="F12" s="401">
        <v>245.87</v>
      </c>
      <c r="G12" s="372">
        <v>95.6</v>
      </c>
      <c r="H12" s="373">
        <f t="shared" si="0"/>
        <v>23505.171999999999</v>
      </c>
      <c r="I12" s="374">
        <f t="shared" si="1"/>
        <v>23505.171999999999</v>
      </c>
      <c r="J12" s="372">
        <v>84.2</v>
      </c>
      <c r="K12" s="210">
        <f t="shared" si="2"/>
        <v>20702.254000000001</v>
      </c>
      <c r="L12" s="211">
        <f t="shared" si="3"/>
        <v>21737.366700000002</v>
      </c>
      <c r="M12" s="372">
        <v>83.8</v>
      </c>
      <c r="N12" s="210">
        <f t="shared" si="4"/>
        <v>20603.905999999999</v>
      </c>
      <c r="O12" s="211">
        <f t="shared" si="5"/>
        <v>21634.101299999998</v>
      </c>
    </row>
    <row r="13" spans="2:15" ht="17.25">
      <c r="B13" s="697" t="s">
        <v>266</v>
      </c>
      <c r="C13" s="402">
        <v>9</v>
      </c>
      <c r="D13" s="407" t="s">
        <v>281</v>
      </c>
      <c r="E13" s="418" t="s">
        <v>282</v>
      </c>
      <c r="F13" s="397">
        <v>196.64</v>
      </c>
      <c r="G13" s="33">
        <v>95.6</v>
      </c>
      <c r="H13" s="234">
        <f t="shared" si="0"/>
        <v>18798.783999999996</v>
      </c>
      <c r="I13" s="184">
        <f t="shared" si="1"/>
        <v>18798.783999999996</v>
      </c>
      <c r="J13" s="33">
        <v>84.2</v>
      </c>
      <c r="K13" s="235">
        <f t="shared" si="2"/>
        <v>16557.088</v>
      </c>
      <c r="L13" s="236">
        <f t="shared" si="3"/>
        <v>17384.9424</v>
      </c>
      <c r="M13" s="33">
        <v>83.8</v>
      </c>
      <c r="N13" s="235">
        <f t="shared" si="4"/>
        <v>16478.431999999997</v>
      </c>
      <c r="O13" s="246">
        <f t="shared" si="5"/>
        <v>17302.353599999999</v>
      </c>
    </row>
    <row r="14" spans="2:15" ht="18" thickBot="1">
      <c r="B14" s="698"/>
      <c r="C14" s="403">
        <v>10</v>
      </c>
      <c r="D14" s="409" t="s">
        <v>283</v>
      </c>
      <c r="E14" s="420" t="s">
        <v>284</v>
      </c>
      <c r="F14" s="400">
        <v>169.28</v>
      </c>
      <c r="G14" s="61">
        <v>95.6</v>
      </c>
      <c r="H14" s="260">
        <f t="shared" si="0"/>
        <v>16183.168</v>
      </c>
      <c r="I14" s="261">
        <f t="shared" si="1"/>
        <v>16183.168</v>
      </c>
      <c r="J14" s="61">
        <v>84.2</v>
      </c>
      <c r="K14" s="243">
        <f t="shared" si="2"/>
        <v>14253.376</v>
      </c>
      <c r="L14" s="244">
        <f t="shared" si="3"/>
        <v>14966.044800000001</v>
      </c>
      <c r="M14" s="61">
        <v>83.8</v>
      </c>
      <c r="N14" s="243">
        <f t="shared" si="4"/>
        <v>14185.663999999999</v>
      </c>
      <c r="O14" s="251">
        <f t="shared" si="5"/>
        <v>14894.947199999999</v>
      </c>
    </row>
    <row r="15" spans="2:15" ht="18" thickBot="1">
      <c r="B15" s="406" t="s">
        <v>744</v>
      </c>
      <c r="C15" s="404">
        <v>11</v>
      </c>
      <c r="D15" s="410" t="s">
        <v>285</v>
      </c>
      <c r="E15" s="421" t="s">
        <v>764</v>
      </c>
      <c r="F15" s="405">
        <v>62.57</v>
      </c>
      <c r="G15" s="372">
        <v>95.6</v>
      </c>
      <c r="H15" s="373">
        <f t="shared" si="0"/>
        <v>5981.692</v>
      </c>
      <c r="I15" s="374">
        <f t="shared" si="1"/>
        <v>5981.692</v>
      </c>
      <c r="J15" s="372">
        <v>84.2</v>
      </c>
      <c r="K15" s="376">
        <f t="shared" si="2"/>
        <v>5268.3940000000002</v>
      </c>
      <c r="L15" s="377">
        <f t="shared" si="3"/>
        <v>5531.8137000000006</v>
      </c>
      <c r="M15" s="372">
        <v>83.8</v>
      </c>
      <c r="N15" s="376">
        <f t="shared" si="4"/>
        <v>5243.366</v>
      </c>
      <c r="O15" s="377">
        <f t="shared" si="5"/>
        <v>5505.5343000000003</v>
      </c>
    </row>
    <row r="16" spans="2:15" ht="17.25">
      <c r="B16" s="713" t="s">
        <v>266</v>
      </c>
      <c r="C16" s="402">
        <v>12</v>
      </c>
      <c r="D16" s="407" t="s">
        <v>286</v>
      </c>
      <c r="E16" s="418" t="s">
        <v>287</v>
      </c>
      <c r="F16" s="397">
        <v>291.73</v>
      </c>
      <c r="G16" s="33">
        <v>95.6</v>
      </c>
      <c r="H16" s="234">
        <f t="shared" si="0"/>
        <v>27889.387999999999</v>
      </c>
      <c r="I16" s="184">
        <f t="shared" si="1"/>
        <v>27889.387999999999</v>
      </c>
      <c r="J16" s="33">
        <v>84.2</v>
      </c>
      <c r="K16" s="235">
        <f t="shared" si="2"/>
        <v>24563.666000000001</v>
      </c>
      <c r="L16" s="236">
        <f t="shared" si="3"/>
        <v>25791.849300000002</v>
      </c>
      <c r="M16" s="33">
        <v>83.8</v>
      </c>
      <c r="N16" s="235">
        <f t="shared" si="4"/>
        <v>24446.974000000002</v>
      </c>
      <c r="O16" s="246">
        <f t="shared" si="5"/>
        <v>25669.322700000004</v>
      </c>
    </row>
    <row r="17" spans="2:15" ht="18" thickBot="1">
      <c r="B17" s="710"/>
      <c r="C17" s="403">
        <v>13</v>
      </c>
      <c r="D17" s="409" t="s">
        <v>288</v>
      </c>
      <c r="E17" s="423" t="s">
        <v>289</v>
      </c>
      <c r="F17" s="400">
        <v>543.82000000000005</v>
      </c>
      <c r="G17" s="61">
        <v>95.6</v>
      </c>
      <c r="H17" s="260">
        <f t="shared" si="0"/>
        <v>51989.192000000003</v>
      </c>
      <c r="I17" s="261">
        <f t="shared" si="1"/>
        <v>51989.192000000003</v>
      </c>
      <c r="J17" s="61">
        <v>84.2</v>
      </c>
      <c r="K17" s="243">
        <f t="shared" si="2"/>
        <v>45789.644000000008</v>
      </c>
      <c r="L17" s="244">
        <f t="shared" si="3"/>
        <v>48079.126200000013</v>
      </c>
      <c r="M17" s="61">
        <v>83.8</v>
      </c>
      <c r="N17" s="243">
        <f t="shared" si="4"/>
        <v>45572.116000000002</v>
      </c>
      <c r="O17" s="251">
        <f t="shared" si="5"/>
        <v>47850.721800000007</v>
      </c>
    </row>
    <row r="18" spans="2:15" ht="18" thickBot="1">
      <c r="B18" s="406" t="s">
        <v>744</v>
      </c>
      <c r="C18" s="404">
        <v>14</v>
      </c>
      <c r="D18" s="410" t="s">
        <v>290</v>
      </c>
      <c r="E18" s="421" t="s">
        <v>291</v>
      </c>
      <c r="F18" s="405">
        <v>163.15</v>
      </c>
      <c r="G18" s="372">
        <v>95.6</v>
      </c>
      <c r="H18" s="373">
        <f t="shared" si="0"/>
        <v>15597.14</v>
      </c>
      <c r="I18" s="374">
        <f t="shared" si="1"/>
        <v>15597.14</v>
      </c>
      <c r="J18" s="372">
        <v>84.2</v>
      </c>
      <c r="K18" s="376">
        <f t="shared" si="2"/>
        <v>13737.230000000001</v>
      </c>
      <c r="L18" s="377">
        <f t="shared" si="3"/>
        <v>14424.091500000002</v>
      </c>
      <c r="M18" s="372">
        <v>83.8</v>
      </c>
      <c r="N18" s="376">
        <f t="shared" si="4"/>
        <v>13671.97</v>
      </c>
      <c r="O18" s="377">
        <f t="shared" si="5"/>
        <v>14355.568499999999</v>
      </c>
    </row>
    <row r="19" spans="2:15" ht="17.25">
      <c r="B19" s="713" t="s">
        <v>266</v>
      </c>
      <c r="C19" s="402">
        <v>15</v>
      </c>
      <c r="D19" s="407" t="s">
        <v>292</v>
      </c>
      <c r="E19" s="418" t="s">
        <v>293</v>
      </c>
      <c r="F19" s="397">
        <v>744.79</v>
      </c>
      <c r="G19" s="33">
        <v>95.6</v>
      </c>
      <c r="H19" s="234">
        <f t="shared" si="0"/>
        <v>71201.923999999999</v>
      </c>
      <c r="I19" s="184">
        <f t="shared" si="1"/>
        <v>71201.923999999999</v>
      </c>
      <c r="J19" s="33">
        <v>84.2</v>
      </c>
      <c r="K19" s="235">
        <f t="shared" si="2"/>
        <v>62711.317999999999</v>
      </c>
      <c r="L19" s="236">
        <f t="shared" si="3"/>
        <v>65846.883900000001</v>
      </c>
      <c r="M19" s="33">
        <v>83.8</v>
      </c>
      <c r="N19" s="235">
        <f t="shared" si="4"/>
        <v>62413.401999999995</v>
      </c>
      <c r="O19" s="246">
        <f t="shared" si="5"/>
        <v>65534.072099999998</v>
      </c>
    </row>
    <row r="20" spans="2:15" ht="17.25">
      <c r="B20" s="709"/>
      <c r="C20" s="130">
        <v>16</v>
      </c>
      <c r="D20" s="408" t="s">
        <v>294</v>
      </c>
      <c r="E20" s="419" t="s">
        <v>295</v>
      </c>
      <c r="F20" s="326">
        <v>1907.39</v>
      </c>
      <c r="G20" s="195">
        <v>95.6</v>
      </c>
      <c r="H20" s="196">
        <f t="shared" si="0"/>
        <v>182346.484</v>
      </c>
      <c r="I20" s="197">
        <f t="shared" si="1"/>
        <v>182346.484</v>
      </c>
      <c r="J20" s="195">
        <v>84.2</v>
      </c>
      <c r="K20" s="17">
        <f t="shared" si="2"/>
        <v>160602.23800000001</v>
      </c>
      <c r="L20" s="90">
        <f t="shared" si="3"/>
        <v>168632.34990000003</v>
      </c>
      <c r="M20" s="195">
        <v>83.8</v>
      </c>
      <c r="N20" s="17">
        <f t="shared" si="4"/>
        <v>159839.28200000001</v>
      </c>
      <c r="O20" s="250">
        <f t="shared" si="5"/>
        <v>167831.24610000002</v>
      </c>
    </row>
    <row r="21" spans="2:15" ht="17.25">
      <c r="B21" s="709"/>
      <c r="C21" s="130">
        <v>17</v>
      </c>
      <c r="D21" s="408" t="s">
        <v>296</v>
      </c>
      <c r="E21" s="419" t="s">
        <v>297</v>
      </c>
      <c r="F21" s="326">
        <v>492.51</v>
      </c>
      <c r="G21" s="195">
        <v>95.6</v>
      </c>
      <c r="H21" s="196">
        <f t="shared" si="0"/>
        <v>47083.955999999998</v>
      </c>
      <c r="I21" s="197">
        <f t="shared" si="1"/>
        <v>47083.955999999998</v>
      </c>
      <c r="J21" s="195">
        <v>84.2</v>
      </c>
      <c r="K21" s="17">
        <f t="shared" si="2"/>
        <v>41469.342000000004</v>
      </c>
      <c r="L21" s="90">
        <f t="shared" si="3"/>
        <v>43542.809100000006</v>
      </c>
      <c r="M21" s="195">
        <v>83.8</v>
      </c>
      <c r="N21" s="17">
        <f t="shared" si="4"/>
        <v>41272.337999999996</v>
      </c>
      <c r="O21" s="250">
        <f t="shared" si="5"/>
        <v>43335.954899999997</v>
      </c>
    </row>
    <row r="22" spans="2:15" ht="17.25">
      <c r="B22" s="709"/>
      <c r="C22" s="130">
        <v>18</v>
      </c>
      <c r="D22" s="408" t="s">
        <v>298</v>
      </c>
      <c r="E22" s="419" t="s">
        <v>299</v>
      </c>
      <c r="F22" s="326">
        <v>330.75</v>
      </c>
      <c r="G22" s="195">
        <v>95.6</v>
      </c>
      <c r="H22" s="196">
        <f t="shared" si="0"/>
        <v>31619.699999999997</v>
      </c>
      <c r="I22" s="197">
        <f t="shared" si="1"/>
        <v>31619.699999999997</v>
      </c>
      <c r="J22" s="195">
        <v>84.2</v>
      </c>
      <c r="K22" s="17">
        <f t="shared" si="2"/>
        <v>27849.15</v>
      </c>
      <c r="L22" s="90">
        <f t="shared" si="3"/>
        <v>29241.607500000002</v>
      </c>
      <c r="M22" s="195">
        <v>83.8</v>
      </c>
      <c r="N22" s="17">
        <f t="shared" si="4"/>
        <v>27716.85</v>
      </c>
      <c r="O22" s="250">
        <f t="shared" si="5"/>
        <v>29102.692500000001</v>
      </c>
    </row>
    <row r="23" spans="2:15" ht="18" thickBot="1">
      <c r="B23" s="710"/>
      <c r="C23" s="403">
        <v>19</v>
      </c>
      <c r="D23" s="409" t="s">
        <v>300</v>
      </c>
      <c r="E23" s="420" t="s">
        <v>301</v>
      </c>
      <c r="F23" s="400">
        <v>568.54</v>
      </c>
      <c r="G23" s="61">
        <v>95.6</v>
      </c>
      <c r="H23" s="260">
        <f t="shared" si="0"/>
        <v>54352.423999999992</v>
      </c>
      <c r="I23" s="261">
        <f t="shared" si="1"/>
        <v>54352.423999999992</v>
      </c>
      <c r="J23" s="61">
        <v>84.2</v>
      </c>
      <c r="K23" s="243">
        <f t="shared" si="2"/>
        <v>47871.067999999999</v>
      </c>
      <c r="L23" s="244">
        <f t="shared" si="3"/>
        <v>50264.621400000004</v>
      </c>
      <c r="M23" s="61">
        <v>83.8</v>
      </c>
      <c r="N23" s="243">
        <f t="shared" si="4"/>
        <v>47643.651999999995</v>
      </c>
      <c r="O23" s="251">
        <f t="shared" si="5"/>
        <v>50025.834599999995</v>
      </c>
    </row>
    <row r="24" spans="2:15" ht="17.25">
      <c r="B24" s="721" t="s">
        <v>744</v>
      </c>
      <c r="C24" s="394">
        <v>20</v>
      </c>
      <c r="D24" s="412" t="s">
        <v>302</v>
      </c>
      <c r="E24" s="424" t="s">
        <v>303</v>
      </c>
      <c r="F24" s="395">
        <v>163.36000000000001</v>
      </c>
      <c r="G24" s="195">
        <v>95.6</v>
      </c>
      <c r="H24" s="196">
        <f t="shared" si="0"/>
        <v>15617.216</v>
      </c>
      <c r="I24" s="197">
        <f t="shared" si="1"/>
        <v>15617.216</v>
      </c>
      <c r="J24" s="195">
        <v>84.2</v>
      </c>
      <c r="K24" s="198">
        <f t="shared" si="2"/>
        <v>13754.912000000002</v>
      </c>
      <c r="L24" s="199">
        <f t="shared" si="3"/>
        <v>14442.657600000002</v>
      </c>
      <c r="M24" s="195">
        <v>83.8</v>
      </c>
      <c r="N24" s="198">
        <f t="shared" si="4"/>
        <v>13689.568000000001</v>
      </c>
      <c r="O24" s="199">
        <f t="shared" si="5"/>
        <v>14374.046400000001</v>
      </c>
    </row>
    <row r="25" spans="2:15" ht="17.25">
      <c r="B25" s="722"/>
      <c r="C25" s="127">
        <v>21</v>
      </c>
      <c r="D25" s="413" t="s">
        <v>304</v>
      </c>
      <c r="E25" s="425" t="s">
        <v>305</v>
      </c>
      <c r="F25" s="392">
        <v>675.49</v>
      </c>
      <c r="G25" s="195">
        <v>95.6</v>
      </c>
      <c r="H25" s="196">
        <f t="shared" si="0"/>
        <v>64576.843999999997</v>
      </c>
      <c r="I25" s="197">
        <f t="shared" si="1"/>
        <v>64576.843999999997</v>
      </c>
      <c r="J25" s="195">
        <v>84.2</v>
      </c>
      <c r="K25" s="17">
        <f t="shared" si="2"/>
        <v>56876.258000000002</v>
      </c>
      <c r="L25" s="90">
        <f t="shared" si="3"/>
        <v>59720.070900000006</v>
      </c>
      <c r="M25" s="195">
        <v>83.8</v>
      </c>
      <c r="N25" s="17">
        <f t="shared" si="4"/>
        <v>56606.061999999998</v>
      </c>
      <c r="O25" s="90">
        <f t="shared" si="5"/>
        <v>59436.365100000003</v>
      </c>
    </row>
    <row r="26" spans="2:15" ht="17.25">
      <c r="B26" s="722"/>
      <c r="C26" s="127">
        <v>22</v>
      </c>
      <c r="D26" s="413" t="s">
        <v>306</v>
      </c>
      <c r="E26" s="425" t="s">
        <v>305</v>
      </c>
      <c r="F26" s="326">
        <v>675.49</v>
      </c>
      <c r="G26" s="195">
        <v>95.6</v>
      </c>
      <c r="H26" s="196">
        <f t="shared" si="0"/>
        <v>64576.843999999997</v>
      </c>
      <c r="I26" s="197">
        <f t="shared" si="1"/>
        <v>64576.843999999997</v>
      </c>
      <c r="J26" s="195">
        <v>84.2</v>
      </c>
      <c r="K26" s="17">
        <f t="shared" si="2"/>
        <v>56876.258000000002</v>
      </c>
      <c r="L26" s="90">
        <f t="shared" si="3"/>
        <v>59720.070900000006</v>
      </c>
      <c r="M26" s="195">
        <v>83.8</v>
      </c>
      <c r="N26" s="17">
        <f t="shared" si="4"/>
        <v>56606.061999999998</v>
      </c>
      <c r="O26" s="90">
        <f t="shared" si="5"/>
        <v>59436.365100000003</v>
      </c>
    </row>
    <row r="27" spans="2:15" ht="18" thickBot="1">
      <c r="B27" s="723"/>
      <c r="C27" s="128">
        <v>23</v>
      </c>
      <c r="D27" s="414" t="s">
        <v>307</v>
      </c>
      <c r="E27" s="426" t="s">
        <v>742</v>
      </c>
      <c r="F27" s="401">
        <v>1350.98</v>
      </c>
      <c r="G27" s="372">
        <v>95.6</v>
      </c>
      <c r="H27" s="373">
        <f t="shared" si="0"/>
        <v>129153.68799999999</v>
      </c>
      <c r="I27" s="374">
        <f t="shared" si="1"/>
        <v>129153.68799999999</v>
      </c>
      <c r="J27" s="372">
        <v>84.2</v>
      </c>
      <c r="K27" s="210">
        <f t="shared" si="2"/>
        <v>113752.516</v>
      </c>
      <c r="L27" s="211">
        <f t="shared" si="3"/>
        <v>119440.14180000001</v>
      </c>
      <c r="M27" s="372">
        <v>83.8</v>
      </c>
      <c r="N27" s="210">
        <f t="shared" si="4"/>
        <v>113212.124</v>
      </c>
      <c r="O27" s="211">
        <f t="shared" si="5"/>
        <v>118872.73020000001</v>
      </c>
    </row>
    <row r="28" spans="2:15" ht="17.25">
      <c r="B28" s="713" t="s">
        <v>310</v>
      </c>
      <c r="C28" s="402">
        <v>24</v>
      </c>
      <c r="D28" s="415" t="s">
        <v>308</v>
      </c>
      <c r="E28" s="427" t="s">
        <v>309</v>
      </c>
      <c r="F28" s="397">
        <v>228.18</v>
      </c>
      <c r="G28" s="33">
        <v>95.6</v>
      </c>
      <c r="H28" s="234">
        <f t="shared" si="0"/>
        <v>21814.007999999998</v>
      </c>
      <c r="I28" s="184">
        <f t="shared" si="1"/>
        <v>21814.007999999998</v>
      </c>
      <c r="J28" s="33">
        <v>84.2</v>
      </c>
      <c r="K28" s="235">
        <f t="shared" si="2"/>
        <v>19212.756000000001</v>
      </c>
      <c r="L28" s="236">
        <f t="shared" si="3"/>
        <v>20173.393800000002</v>
      </c>
      <c r="M28" s="33">
        <v>83.8</v>
      </c>
      <c r="N28" s="235">
        <f t="shared" si="4"/>
        <v>19121.484</v>
      </c>
      <c r="O28" s="246">
        <f t="shared" si="5"/>
        <v>20077.558199999999</v>
      </c>
    </row>
    <row r="29" spans="2:15" ht="17.25">
      <c r="B29" s="709"/>
      <c r="C29" s="130">
        <v>25</v>
      </c>
      <c r="D29" s="416" t="s">
        <v>311</v>
      </c>
      <c r="E29" s="428" t="s">
        <v>312</v>
      </c>
      <c r="F29" s="326">
        <v>139.86000000000001</v>
      </c>
      <c r="G29" s="195">
        <v>95.6</v>
      </c>
      <c r="H29" s="196">
        <f t="shared" si="0"/>
        <v>13370.616</v>
      </c>
      <c r="I29" s="197">
        <f t="shared" si="1"/>
        <v>13370.616</v>
      </c>
      <c r="J29" s="195">
        <v>84.2</v>
      </c>
      <c r="K29" s="17">
        <f t="shared" si="2"/>
        <v>11776.212000000001</v>
      </c>
      <c r="L29" s="90">
        <f t="shared" si="3"/>
        <v>12365.022600000002</v>
      </c>
      <c r="M29" s="195">
        <v>83.8</v>
      </c>
      <c r="N29" s="17">
        <f t="shared" si="4"/>
        <v>11720.268</v>
      </c>
      <c r="O29" s="250">
        <f t="shared" si="5"/>
        <v>12306.2814</v>
      </c>
    </row>
    <row r="30" spans="2:15" ht="17.25">
      <c r="B30" s="709"/>
      <c r="C30" s="130">
        <v>26</v>
      </c>
      <c r="D30" s="416" t="s">
        <v>313</v>
      </c>
      <c r="E30" s="428" t="s">
        <v>314</v>
      </c>
      <c r="F30" s="326">
        <v>139.86000000000001</v>
      </c>
      <c r="G30" s="195">
        <v>95.6</v>
      </c>
      <c r="H30" s="196">
        <f t="shared" si="0"/>
        <v>13370.616</v>
      </c>
      <c r="I30" s="197">
        <f t="shared" si="1"/>
        <v>13370.616</v>
      </c>
      <c r="J30" s="195">
        <v>84.2</v>
      </c>
      <c r="K30" s="17">
        <f t="shared" si="2"/>
        <v>11776.212000000001</v>
      </c>
      <c r="L30" s="90">
        <f t="shared" si="3"/>
        <v>12365.022600000002</v>
      </c>
      <c r="M30" s="195">
        <v>83.8</v>
      </c>
      <c r="N30" s="17">
        <f t="shared" si="4"/>
        <v>11720.268</v>
      </c>
      <c r="O30" s="250">
        <f t="shared" si="5"/>
        <v>12306.2814</v>
      </c>
    </row>
    <row r="31" spans="2:15" ht="18" thickBot="1">
      <c r="B31" s="710"/>
      <c r="C31" s="403">
        <v>27</v>
      </c>
      <c r="D31" s="417" t="s">
        <v>315</v>
      </c>
      <c r="E31" s="429" t="s">
        <v>316</v>
      </c>
      <c r="F31" s="400">
        <v>478.35</v>
      </c>
      <c r="G31" s="61">
        <v>95.6</v>
      </c>
      <c r="H31" s="260">
        <f t="shared" si="0"/>
        <v>45730.26</v>
      </c>
      <c r="I31" s="261">
        <f t="shared" si="1"/>
        <v>45730.26</v>
      </c>
      <c r="J31" s="61">
        <v>84.2</v>
      </c>
      <c r="K31" s="243">
        <f t="shared" si="2"/>
        <v>40277.07</v>
      </c>
      <c r="L31" s="244">
        <f t="shared" si="3"/>
        <v>42290.923500000004</v>
      </c>
      <c r="M31" s="61">
        <v>83.8</v>
      </c>
      <c r="N31" s="243">
        <f t="shared" si="4"/>
        <v>40085.730000000003</v>
      </c>
      <c r="O31" s="251">
        <f t="shared" si="5"/>
        <v>42090.016500000005</v>
      </c>
    </row>
    <row r="32" spans="2:15">
      <c r="B32" s="80"/>
    </row>
    <row r="33" spans="2:6">
      <c r="B33" s="80"/>
    </row>
    <row r="34" spans="2:6" ht="17.25">
      <c r="B34" s="80"/>
      <c r="C34" s="127" t="s">
        <v>262</v>
      </c>
      <c r="D34" s="131" t="s">
        <v>317</v>
      </c>
      <c r="E34" s="132" t="s">
        <v>318</v>
      </c>
      <c r="F34" s="133" t="s">
        <v>319</v>
      </c>
    </row>
    <row r="35" spans="2:6" ht="17.25">
      <c r="B35" s="80"/>
      <c r="C35" s="127">
        <v>1</v>
      </c>
      <c r="D35" s="134" t="s">
        <v>320</v>
      </c>
      <c r="E35" s="135" t="s">
        <v>321</v>
      </c>
      <c r="F35" s="136"/>
    </row>
    <row r="36" spans="2:6" ht="17.25">
      <c r="B36" s="80"/>
      <c r="C36" s="127">
        <v>2</v>
      </c>
      <c r="D36" s="134" t="s">
        <v>322</v>
      </c>
      <c r="E36" s="135" t="s">
        <v>323</v>
      </c>
      <c r="F36" s="136"/>
    </row>
    <row r="37" spans="2:6" ht="17.25">
      <c r="B37" s="80"/>
      <c r="C37" s="127">
        <v>3</v>
      </c>
      <c r="D37" s="134" t="s">
        <v>324</v>
      </c>
      <c r="E37" s="135" t="s">
        <v>325</v>
      </c>
      <c r="F37" s="136"/>
    </row>
    <row r="38" spans="2:6" ht="17.25">
      <c r="B38" s="80"/>
      <c r="C38" s="127">
        <v>4</v>
      </c>
      <c r="D38" s="134" t="s">
        <v>326</v>
      </c>
      <c r="E38" s="135" t="s">
        <v>327</v>
      </c>
      <c r="F38" s="137"/>
    </row>
    <row r="39" spans="2:6" ht="17.25">
      <c r="B39" s="80"/>
      <c r="C39" s="127">
        <v>5</v>
      </c>
      <c r="D39" s="134" t="s">
        <v>328</v>
      </c>
      <c r="E39" s="135" t="s">
        <v>329</v>
      </c>
      <c r="F39" s="137"/>
    </row>
    <row r="40" spans="2:6" ht="17.25">
      <c r="B40" s="80"/>
      <c r="C40" s="127">
        <v>6</v>
      </c>
      <c r="D40" s="134" t="s">
        <v>330</v>
      </c>
      <c r="E40" s="135" t="s">
        <v>331</v>
      </c>
      <c r="F40" s="138" t="s">
        <v>332</v>
      </c>
    </row>
    <row r="41" spans="2:6" ht="17.25">
      <c r="B41" s="80"/>
      <c r="C41" s="127">
        <v>7</v>
      </c>
      <c r="D41" s="134" t="s">
        <v>333</v>
      </c>
      <c r="E41" s="139" t="s">
        <v>334</v>
      </c>
      <c r="F41" s="138" t="s">
        <v>332</v>
      </c>
    </row>
    <row r="42" spans="2:6" ht="17.25">
      <c r="B42" s="80"/>
      <c r="C42" s="127">
        <v>8</v>
      </c>
      <c r="D42" s="134" t="s">
        <v>335</v>
      </c>
      <c r="E42" s="139" t="s">
        <v>336</v>
      </c>
      <c r="F42" s="138" t="s">
        <v>332</v>
      </c>
    </row>
    <row r="43" spans="2:6">
      <c r="B43" s="80"/>
    </row>
    <row r="44" spans="2:6">
      <c r="B44" s="80"/>
    </row>
    <row r="45" spans="2:6" ht="34.5" customHeight="1" thickBot="1">
      <c r="B45" s="80"/>
      <c r="E45" s="389" t="s">
        <v>743</v>
      </c>
    </row>
    <row r="46" spans="2:6">
      <c r="B46" s="80"/>
      <c r="E46" s="697" t="s">
        <v>337</v>
      </c>
    </row>
    <row r="47" spans="2:6">
      <c r="B47" s="80"/>
      <c r="E47" s="676"/>
    </row>
    <row r="48" spans="2:6">
      <c r="B48" s="80"/>
      <c r="E48" s="676"/>
    </row>
    <row r="49" spans="2:5">
      <c r="B49" s="80"/>
      <c r="E49" s="676"/>
    </row>
    <row r="50" spans="2:5" ht="17.25" thickBot="1">
      <c r="B50" s="80"/>
      <c r="E50" s="698"/>
    </row>
  </sheetData>
  <mergeCells count="7">
    <mergeCell ref="E46:E50"/>
    <mergeCell ref="B5:B9"/>
    <mergeCell ref="B13:B14"/>
    <mergeCell ref="B16:B17"/>
    <mergeCell ref="B19:B23"/>
    <mergeCell ref="B28:B31"/>
    <mergeCell ref="B24:B27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6FA0-6ABC-4A4A-A75E-EEB68572AAE6}">
  <dimension ref="B3:N8"/>
  <sheetViews>
    <sheetView workbookViewId="0">
      <selection activeCell="G18" sqref="G18"/>
    </sheetView>
  </sheetViews>
  <sheetFormatPr defaultRowHeight="16.5"/>
  <cols>
    <col min="3" max="3" width="18.75" customWidth="1"/>
    <col min="5" max="5" width="12.875" customWidth="1"/>
    <col min="6" max="6" width="10.75" customWidth="1"/>
    <col min="7" max="7" width="11.375" customWidth="1"/>
    <col min="8" max="8" width="10.25" customWidth="1"/>
  </cols>
  <sheetData>
    <row r="3" spans="2:14" ht="18" thickBot="1">
      <c r="F3" s="299" t="s">
        <v>223</v>
      </c>
      <c r="H3" s="82" t="s">
        <v>4</v>
      </c>
      <c r="I3" s="300" t="s">
        <v>659</v>
      </c>
      <c r="K3" s="88" t="s">
        <v>4</v>
      </c>
      <c r="L3" s="300" t="s">
        <v>654</v>
      </c>
      <c r="N3" s="88" t="s">
        <v>4</v>
      </c>
    </row>
    <row r="4" spans="2:14" ht="18" thickBot="1">
      <c r="B4" s="172" t="s">
        <v>1</v>
      </c>
      <c r="C4" s="173" t="s">
        <v>389</v>
      </c>
      <c r="D4" s="174" t="s">
        <v>77</v>
      </c>
      <c r="E4" s="174" t="s">
        <v>3</v>
      </c>
      <c r="F4" s="41" t="s">
        <v>105</v>
      </c>
      <c r="G4" s="83" t="s">
        <v>100</v>
      </c>
      <c r="H4" s="84" t="s">
        <v>224</v>
      </c>
      <c r="I4" s="42" t="s">
        <v>105</v>
      </c>
      <c r="J4" s="35" t="s">
        <v>680</v>
      </c>
      <c r="K4" s="393" t="s">
        <v>679</v>
      </c>
      <c r="L4" s="42" t="s">
        <v>105</v>
      </c>
      <c r="M4" s="35" t="s">
        <v>31</v>
      </c>
      <c r="N4" s="393" t="s">
        <v>225</v>
      </c>
    </row>
    <row r="5" spans="2:14" ht="17.25">
      <c r="B5" s="175" t="s">
        <v>390</v>
      </c>
      <c r="C5" s="176" t="s">
        <v>391</v>
      </c>
      <c r="D5" s="15" t="s">
        <v>86</v>
      </c>
      <c r="E5" s="15">
        <v>275.24</v>
      </c>
      <c r="F5" s="33">
        <v>95.6</v>
      </c>
      <c r="G5" s="234">
        <f>E5*F5</f>
        <v>26312.944</v>
      </c>
      <c r="H5" s="184">
        <f>G5*1</f>
        <v>26312.944</v>
      </c>
      <c r="I5" s="33">
        <v>84.2</v>
      </c>
      <c r="J5" s="235">
        <f>E5*I5</f>
        <v>23175.208000000002</v>
      </c>
      <c r="K5" s="236">
        <f>J5*1.05</f>
        <v>24333.968400000005</v>
      </c>
      <c r="L5" s="33">
        <v>83.8</v>
      </c>
      <c r="M5" s="235">
        <f>E5*L5</f>
        <v>23065.112000000001</v>
      </c>
      <c r="N5" s="246">
        <f>M5*1.05</f>
        <v>24218.367600000001</v>
      </c>
    </row>
    <row r="6" spans="2:14" ht="17.25">
      <c r="B6" s="177" t="s">
        <v>392</v>
      </c>
      <c r="C6" s="178" t="s">
        <v>393</v>
      </c>
      <c r="D6" s="15" t="s">
        <v>394</v>
      </c>
      <c r="E6" s="179" t="s">
        <v>76</v>
      </c>
      <c r="F6" s="179" t="s">
        <v>76</v>
      </c>
      <c r="G6" s="179" t="s">
        <v>76</v>
      </c>
      <c r="H6" s="179" t="s">
        <v>76</v>
      </c>
      <c r="I6" s="179" t="s">
        <v>76</v>
      </c>
      <c r="J6" s="179" t="s">
        <v>76</v>
      </c>
      <c r="K6" s="179" t="s">
        <v>76</v>
      </c>
      <c r="L6" s="179" t="s">
        <v>76</v>
      </c>
      <c r="M6" s="179" t="s">
        <v>76</v>
      </c>
      <c r="N6" s="179" t="s">
        <v>76</v>
      </c>
    </row>
    <row r="7" spans="2:14" ht="17.25">
      <c r="B7" s="177" t="s">
        <v>395</v>
      </c>
      <c r="C7" s="178" t="s">
        <v>396</v>
      </c>
      <c r="D7" s="15" t="s">
        <v>394</v>
      </c>
      <c r="E7" s="179" t="s">
        <v>76</v>
      </c>
      <c r="F7" s="179" t="s">
        <v>76</v>
      </c>
      <c r="G7" s="179" t="s">
        <v>76</v>
      </c>
      <c r="H7" s="179" t="s">
        <v>76</v>
      </c>
      <c r="I7" s="179" t="s">
        <v>76</v>
      </c>
      <c r="J7" s="179" t="s">
        <v>76</v>
      </c>
      <c r="K7" s="179" t="s">
        <v>76</v>
      </c>
      <c r="L7" s="179" t="s">
        <v>76</v>
      </c>
      <c r="M7" s="179" t="s">
        <v>76</v>
      </c>
      <c r="N7" s="179" t="s">
        <v>76</v>
      </c>
    </row>
    <row r="8" spans="2:14" ht="17.25">
      <c r="B8" s="177" t="s">
        <v>397</v>
      </c>
      <c r="C8" s="178" t="s">
        <v>398</v>
      </c>
      <c r="D8" s="15" t="s">
        <v>394</v>
      </c>
      <c r="E8" s="179" t="s">
        <v>76</v>
      </c>
      <c r="F8" s="179" t="s">
        <v>76</v>
      </c>
      <c r="G8" s="179" t="s">
        <v>76</v>
      </c>
      <c r="H8" s="179" t="s">
        <v>76</v>
      </c>
      <c r="I8" s="179" t="s">
        <v>76</v>
      </c>
      <c r="J8" s="179" t="s">
        <v>76</v>
      </c>
      <c r="K8" s="179" t="s">
        <v>76</v>
      </c>
      <c r="L8" s="179" t="s">
        <v>76</v>
      </c>
      <c r="M8" s="179" t="s">
        <v>76</v>
      </c>
      <c r="N8" s="179" t="s">
        <v>76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청구 기준정보</vt:lpstr>
      <vt:lpstr>종합심리평가</vt:lpstr>
      <vt:lpstr>신경심리평가</vt:lpstr>
      <vt:lpstr>심리검사(급여)</vt:lpstr>
      <vt:lpstr>증상및행동평가척도(급여)</vt:lpstr>
      <vt:lpstr>신경인지기능검사(급여)</vt:lpstr>
      <vt:lpstr>심리검사(비급여)</vt:lpstr>
      <vt:lpstr>정신요법</vt:lpstr>
      <vt:lpstr>언어치료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최현수</dc:creator>
  <cp:lastModifiedBy>현수 최</cp:lastModifiedBy>
  <dcterms:created xsi:type="dcterms:W3CDTF">2017-10-23T13:19:56Z</dcterms:created>
  <dcterms:modified xsi:type="dcterms:W3CDTF">2026-06-12T09:48:48Z</dcterms:modified>
</cp:coreProperties>
</file>