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어치어치어치어치5월20일\"/>
    </mc:Choice>
  </mc:AlternateContent>
  <bookViews>
    <workbookView xWindow="19080" yWindow="-120" windowWidth="19440" windowHeight="14880" activeTab="2"/>
  </bookViews>
  <sheets>
    <sheet name="기본자료" sheetId="1" r:id="rId1"/>
    <sheet name="-" sheetId="2" r:id="rId2"/>
    <sheet name="진행시 등기비용" sheetId="3" r:id="rId3"/>
    <sheet name="사건수임처리 및 입출금표" sheetId="4" r:id="rId4"/>
    <sheet name="Sheet1" sheetId="5" r:id="rId5"/>
    <sheet name="Sheet2" sheetId="6" r:id="rId6"/>
  </sheets>
  <definedNames>
    <definedName name="_xlnm.Print_Area" localSheetId="1">'-'!$B$1:$O$34</definedName>
    <definedName name="_xlnm.Print_Area" localSheetId="0">기본자료!$A$1:$U$28</definedName>
    <definedName name="_xlnm.Print_Area" localSheetId="2">'진행시 등기비용'!$A$1:$H$36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H26" i="4"/>
  <c r="B26" i="4"/>
  <c r="H25" i="4"/>
  <c r="B25" i="4"/>
  <c r="H24" i="4"/>
  <c r="B24" i="4"/>
  <c r="H23" i="4"/>
  <c r="B23" i="4"/>
  <c r="H22" i="4"/>
  <c r="B22" i="4"/>
  <c r="H21" i="4"/>
  <c r="B21" i="4"/>
  <c r="H20" i="4"/>
  <c r="B20" i="4"/>
  <c r="B19" i="4"/>
  <c r="B18" i="4"/>
  <c r="B17" i="4"/>
  <c r="B16" i="4"/>
  <c r="H14" i="4"/>
  <c r="B14" i="4"/>
  <c r="H13" i="4"/>
  <c r="B13" i="4"/>
  <c r="H12" i="4"/>
  <c r="B12" i="4"/>
  <c r="H11" i="4"/>
  <c r="H16" i="4" s="1"/>
  <c r="B11" i="4"/>
  <c r="V9" i="4"/>
  <c r="H8" i="4"/>
  <c r="V7" i="4"/>
  <c r="H7" i="4"/>
  <c r="V6" i="4"/>
  <c r="D6" i="4"/>
  <c r="O5" i="4"/>
  <c r="K36" i="3"/>
  <c r="J35" i="3"/>
  <c r="K34" i="3"/>
  <c r="K33" i="3"/>
  <c r="J32" i="3"/>
  <c r="K31" i="3"/>
  <c r="K30" i="3"/>
  <c r="J29" i="3"/>
  <c r="J26" i="3"/>
  <c r="O25" i="3"/>
  <c r="N25" i="3"/>
  <c r="M25" i="3"/>
  <c r="C22" i="3"/>
  <c r="K22" i="3" s="1"/>
  <c r="N21" i="3"/>
  <c r="M21" i="3"/>
  <c r="N19" i="3"/>
  <c r="M19" i="3"/>
  <c r="N18" i="3"/>
  <c r="M18" i="3"/>
  <c r="O17" i="3"/>
  <c r="N17" i="3"/>
  <c r="M17" i="3"/>
  <c r="O16" i="3"/>
  <c r="N16" i="3"/>
  <c r="M16" i="3"/>
  <c r="N15" i="3"/>
  <c r="M15" i="3"/>
  <c r="N14" i="3"/>
  <c r="M14" i="3"/>
  <c r="K14" i="3"/>
  <c r="J14" i="3"/>
  <c r="K13" i="3"/>
  <c r="J13" i="3"/>
  <c r="K12" i="3"/>
  <c r="J12" i="3"/>
  <c r="K11" i="3"/>
  <c r="J9" i="3"/>
  <c r="K7" i="3"/>
  <c r="E7" i="3"/>
  <c r="M7" i="3" s="1"/>
  <c r="J6" i="3"/>
  <c r="E6" i="3"/>
  <c r="M6" i="3" s="1"/>
  <c r="C4" i="3"/>
  <c r="K4" i="3" s="1"/>
  <c r="K3" i="3"/>
  <c r="K34" i="2"/>
  <c r="J34" i="2"/>
  <c r="J33" i="2"/>
  <c r="K32" i="2"/>
  <c r="K31" i="2"/>
  <c r="J31" i="2"/>
  <c r="O28" i="2"/>
  <c r="N28" i="2"/>
  <c r="M28" i="2"/>
  <c r="J26" i="2"/>
  <c r="N25" i="2"/>
  <c r="F25" i="2"/>
  <c r="J24" i="2"/>
  <c r="C24" i="2"/>
  <c r="N23" i="2"/>
  <c r="M23" i="2"/>
  <c r="J23" i="2"/>
  <c r="N22" i="2"/>
  <c r="M22" i="2"/>
  <c r="N21" i="2"/>
  <c r="M21" i="2"/>
  <c r="N20" i="2"/>
  <c r="O17" i="2"/>
  <c r="N16" i="2"/>
  <c r="N15" i="2"/>
  <c r="M15" i="2"/>
  <c r="O13" i="2"/>
  <c r="O12" i="2"/>
  <c r="O11" i="2"/>
  <c r="K11" i="2"/>
  <c r="J11" i="2"/>
  <c r="L10" i="2"/>
  <c r="K10" i="2"/>
  <c r="J10" i="2"/>
  <c r="J9" i="2"/>
  <c r="L7" i="2"/>
  <c r="J7" i="2"/>
  <c r="E7" i="2"/>
  <c r="M7" i="2" s="1"/>
  <c r="O6" i="2"/>
  <c r="L6" i="2"/>
  <c r="K6" i="2"/>
  <c r="J6" i="2"/>
  <c r="E6" i="2"/>
  <c r="M6" i="2" s="1"/>
  <c r="K5" i="2"/>
  <c r="J4" i="2"/>
  <c r="C4" i="2"/>
  <c r="K4" i="2" s="1"/>
  <c r="N3" i="2"/>
  <c r="M3" i="2"/>
  <c r="J3" i="2"/>
  <c r="C3" i="2"/>
  <c r="K3" i="2" s="1"/>
  <c r="J2" i="2"/>
  <c r="R26" i="1"/>
  <c r="L23" i="1"/>
  <c r="R23" i="1" s="1"/>
  <c r="L22" i="1"/>
  <c r="R22" i="1" s="1"/>
  <c r="L21" i="1"/>
  <c r="R21" i="1" s="1"/>
  <c r="C20" i="1"/>
  <c r="L20" i="1" s="1"/>
  <c r="R20" i="1" s="1"/>
  <c r="H16" i="1"/>
  <c r="L16" i="1" s="1"/>
  <c r="H15" i="1"/>
  <c r="L15" i="1" s="1"/>
  <c r="H14" i="1"/>
  <c r="L14" i="1" s="1"/>
  <c r="L17" i="1" s="1"/>
  <c r="F14" i="2" s="1"/>
  <c r="N14" i="2" s="1"/>
  <c r="F10" i="1"/>
  <c r="N10" i="1" s="1"/>
  <c r="F9" i="1"/>
  <c r="F11" i="1" s="1"/>
  <c r="N11" i="1" s="1"/>
  <c r="R24" i="1" l="1"/>
  <c r="C25" i="2"/>
  <c r="K24" i="2"/>
  <c r="K25" i="2" s="1"/>
  <c r="L24" i="1"/>
  <c r="V8" i="4" s="1"/>
  <c r="F13" i="2"/>
  <c r="N13" i="2" s="1"/>
  <c r="F12" i="2"/>
  <c r="N12" i="2" s="1"/>
  <c r="N9" i="1"/>
  <c r="N13" i="3" l="1"/>
  <c r="H19" i="4"/>
  <c r="N12" i="1"/>
  <c r="F11" i="2"/>
  <c r="N12" i="3"/>
  <c r="H18" i="4"/>
  <c r="N11" i="3" l="1"/>
  <c r="F22" i="3"/>
  <c r="H17" i="4"/>
  <c r="H27" i="4" s="1"/>
  <c r="H28" i="4" s="1"/>
  <c r="F18" i="2"/>
  <c r="F26" i="2" s="1"/>
  <c r="N26" i="2" s="1"/>
  <c r="N11" i="2"/>
  <c r="N18" i="2" s="1"/>
  <c r="F23" i="3" l="1"/>
  <c r="N23" i="3" s="1"/>
  <c r="N22" i="3"/>
  <c r="G19" i="1" l="1"/>
  <c r="G18" i="1"/>
</calcChain>
</file>

<file path=xl/comments1.xml><?xml version="1.0" encoding="utf-8"?>
<comments xmlns="http://schemas.openxmlformats.org/spreadsheetml/2006/main">
  <authors>
    <author>Windows User</author>
    <author>ryong</author>
    <author>김혜창</author>
  </authors>
  <commentList>
    <comment ref="N9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낙찰가*취득세율</t>
        </r>
      </text>
    </comment>
    <comment ref="N1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낙찰가*농특세율</t>
        </r>
      </text>
    </comment>
    <comment ref="F1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낙찰가*취득세율</t>
        </r>
      </text>
    </comment>
    <comment ref="N1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낙찰가*교육세율</t>
        </r>
      </text>
    </comment>
    <comment ref="C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과세표준액</t>
        </r>
      </text>
    </comment>
    <comment ref="H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국민체권발행표참조
직접기입
</t>
        </r>
      </text>
    </comment>
    <comment ref="L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과표*과표세액</t>
        </r>
      </text>
    </comment>
    <comment ref="P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장수채권싸이트의
표준효율 매일 확인</t>
        </r>
      </text>
    </comment>
    <comment ref="R20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김혜창:
과표*국민주택채권율*장수채권활인율 = 자동계산
</t>
        </r>
      </text>
    </comment>
    <comment ref="C2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과세표준액</t>
        </r>
      </text>
    </comment>
    <comment ref="H2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국민체권발행표참조
직접기입
</t>
        </r>
      </text>
    </comment>
    <comment ref="L2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과표*과표세액</t>
        </r>
      </text>
    </comment>
    <comment ref="P2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장수채권싸이트의
표준효율 매일 확인</t>
        </r>
      </text>
    </comment>
    <comment ref="R21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김혜창:
과표*국민주택채권율*장수채권활인율 = 자동계산
</t>
        </r>
      </text>
    </comment>
    <comment ref="C2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과세표준액</t>
        </r>
      </text>
    </comment>
    <comment ref="H2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국민체권발행표참조
직접기입
</t>
        </r>
      </text>
    </comment>
    <comment ref="L2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과표*과표세액</t>
        </r>
      </text>
    </comment>
    <comment ref="P2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장수채권싸이트의
표준효율 매일 확인</t>
        </r>
      </text>
    </comment>
    <comment ref="R22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김혜창:
과표*국민주택채권율*장수채권활인율 = 자동계산
</t>
        </r>
      </text>
    </comment>
    <comment ref="C2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과세표준액</t>
        </r>
      </text>
    </comment>
    <comment ref="H2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국민체권발행표참조
직접기입
</t>
        </r>
      </text>
    </comment>
    <comment ref="L2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과표*과표세액</t>
        </r>
      </text>
    </comment>
    <comment ref="P2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장수채권싸이트의
표준효율 매일 확인</t>
        </r>
      </text>
    </comment>
    <comment ref="R23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김혜창:
과표*국민주택채권율*장수채권활인율 = 자동계산
</t>
        </r>
      </text>
    </comment>
    <comment ref="F24" authorId="1" shapeId="0">
      <text>
        <r>
          <rPr>
            <b/>
            <sz val="9"/>
            <color rgb="FF000000"/>
            <rFont val="Tahoma"/>
            <family val="2"/>
          </rPr>
          <t>ryong:</t>
        </r>
        <r>
          <rPr>
            <sz val="9"/>
            <color rgb="FF000000"/>
            <rFont val="Tahoma"/>
            <family val="2"/>
          </rPr>
          <t xml:space="preserve">
1</t>
        </r>
        <r>
          <rPr>
            <sz val="9"/>
            <color rgb="FF000000"/>
            <rFont val="돋움"/>
            <family val="3"/>
            <charset val="129"/>
          </rPr>
          <t>명당</t>
        </r>
        <r>
          <rPr>
            <sz val="9"/>
            <color rgb="FF000000"/>
            <rFont val="Tahoma"/>
            <family val="2"/>
          </rPr>
          <t xml:space="preserve"> 5</t>
        </r>
        <r>
          <rPr>
            <sz val="9"/>
            <color rgb="FF000000"/>
            <rFont val="돋움"/>
            <family val="3"/>
            <charset val="129"/>
          </rPr>
          <t>만원</t>
        </r>
      </text>
    </comment>
    <comment ref="L24" authorId="2" shapeId="0">
      <text>
        <r>
          <rPr>
            <b/>
            <sz val="9"/>
            <color rgb="FF000000"/>
            <rFont val="돋움"/>
            <family val="3"/>
            <charset val="129"/>
          </rPr>
          <t xml:space="preserve">채권매입금액
</t>
        </r>
      </text>
    </comment>
    <comment ref="R24" authorId="2" shapeId="0">
      <text>
        <r>
          <rPr>
            <b/>
            <sz val="9"/>
            <color rgb="FF000000"/>
            <rFont val="돋움"/>
            <family val="3"/>
            <charset val="129"/>
          </rPr>
          <t xml:space="preserve">채권할인액예상
</t>
        </r>
      </text>
    </comment>
    <comment ref="F2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아래 누진표 노란색 참조
</t>
        </r>
      </text>
    </comment>
    <comment ref="J2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과표액 - 초과금액
직접계산
</t>
        </r>
      </text>
    </comment>
    <comment ref="O2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아래 누진표 초록색 참조</t>
        </r>
      </text>
    </comment>
    <comment ref="R2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누진료기본+(초과금액*누진효율)
</t>
        </r>
      </text>
    </comment>
  </commentList>
</comments>
</file>

<file path=xl/comments2.xml><?xml version="1.0" encoding="utf-8"?>
<comments xmlns="http://schemas.openxmlformats.org/spreadsheetml/2006/main">
  <authors>
    <author>김혜창</author>
  </authors>
  <commentList>
    <comment ref="C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4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
</t>
        </r>
      </text>
    </comment>
    <comment ref="B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E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E7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F1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1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F1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2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F1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3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F14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4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E15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말소건수 직접기입
</t>
        </r>
      </text>
    </comment>
    <comment ref="M15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말소건수 직접기입
</t>
        </r>
      </text>
    </comment>
    <comment ref="F1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6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E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말소건수 직접기입
</t>
        </r>
      </text>
    </comment>
    <comment ref="F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M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말소건수 직접기입
</t>
        </r>
      </text>
    </comment>
    <comment ref="N20" authorId="0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</commentList>
</comments>
</file>

<file path=xl/comments3.xml><?xml version="1.0" encoding="utf-8"?>
<comments xmlns="http://schemas.openxmlformats.org/spreadsheetml/2006/main">
  <authors>
    <author>김혜창</author>
    <author>Owner</author>
    <author>Windows User</author>
  </authors>
  <commentList>
    <comment ref="C3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고객연락처 기입
</t>
        </r>
      </text>
    </comment>
    <comment ref="K3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K4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
</t>
        </r>
      </text>
    </comment>
    <comment ref="E6" authorId="2" shapeId="0">
      <text>
        <r>
          <rPr>
            <sz val="9"/>
            <color rgb="FF000000"/>
            <rFont val="돋움"/>
            <family val="3"/>
            <charset val="129"/>
          </rPr>
          <t>매매금액보다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과표가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높은경우는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둘중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높은것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기준으로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취득세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산출</t>
        </r>
        <r>
          <rPr>
            <sz val="9"/>
            <color rgb="FF000000"/>
            <rFont val="Tahoma"/>
            <family val="2"/>
          </rPr>
          <t xml:space="preserve">*
</t>
        </r>
      </text>
    </comment>
    <comment ref="J6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M6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M7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1" authorId="1" shapeId="0">
      <text>
        <r>
          <rPr>
            <b/>
            <sz val="9"/>
            <color rgb="FF000000"/>
            <rFont val="굴림"/>
            <family val="3"/>
            <charset val="129"/>
          </rPr>
          <t>법무보수표에의한
기본보수료 책정</t>
        </r>
      </text>
    </comment>
    <comment ref="K11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1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2" authorId="1" shapeId="0">
      <text>
        <r>
          <rPr>
            <b/>
            <sz val="9"/>
            <color rgb="FF000000"/>
            <rFont val="굴림"/>
            <family val="3"/>
            <charset val="129"/>
          </rPr>
          <t>계약서 작성 등
등기원인증서작성시 
법무보수기준 40,000</t>
        </r>
      </text>
    </comment>
    <comment ref="K12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N12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3" authorId="2" shapeId="0">
      <text>
        <r>
          <rPr>
            <b/>
            <sz val="9"/>
            <color rgb="FF000000"/>
            <rFont val="돋움"/>
            <family val="3"/>
            <charset val="129"/>
          </rPr>
          <t>증여등기시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구청검인</t>
        </r>
        <r>
          <rPr>
            <b/>
            <sz val="9"/>
            <color rgb="FF000000"/>
            <rFont val="Tahoma"/>
            <family val="2"/>
          </rPr>
          <t xml:space="preserve">, </t>
        </r>
        <r>
          <rPr>
            <b/>
            <sz val="9"/>
            <color rgb="FF000000"/>
            <rFont val="돋움"/>
            <family val="3"/>
            <charset val="129"/>
          </rPr>
          <t xml:space="preserve">
쌍방합의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매매시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실거래신고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대행
법무보수기준</t>
        </r>
        <r>
          <rPr>
            <b/>
            <sz val="9"/>
            <color rgb="FF000000"/>
            <rFont val="Tahoma"/>
            <family val="2"/>
          </rPr>
          <t xml:space="preserve"> 40,000</t>
        </r>
      </text>
    </comment>
    <comment ref="N13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C14" authorId="2" shapeId="0">
      <text>
        <r>
          <rPr>
            <b/>
            <sz val="9"/>
            <color rgb="FF000000"/>
            <rFont val="돋움"/>
            <family val="3"/>
            <charset val="129"/>
          </rPr>
          <t>취등록세 신고 납부 등 납부대행료 40,000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F14" authorId="1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건당 13,000
양쪽이 공동이거나
토지+건물 인경우
체크필요
</t>
        </r>
      </text>
    </comment>
    <comment ref="N14" authorId="1" shapeId="0">
      <text>
        <r>
          <rPr>
            <b/>
            <sz val="9"/>
            <color rgb="FF000000"/>
            <rFont val="굴림"/>
            <family val="3"/>
            <charset val="129"/>
          </rPr>
          <t>김혜창:</t>
        </r>
        <r>
          <rPr>
            <sz val="9"/>
            <color rgb="FF000000"/>
            <rFont val="굴림"/>
            <family val="3"/>
            <charset val="129"/>
          </rPr>
          <t xml:space="preserve">
s1에서 자동 기입</t>
        </r>
      </text>
    </comment>
    <comment ref="F15" authorId="2" shapeId="0">
      <text>
        <r>
          <rPr>
            <b/>
            <sz val="9"/>
            <color rgb="FF000000"/>
            <rFont val="돋움"/>
            <family val="3"/>
            <charset val="129"/>
          </rPr>
          <t>주택</t>
        </r>
        <r>
          <rPr>
            <b/>
            <sz val="9"/>
            <color rgb="FF000000"/>
            <rFont val="Tahoma"/>
            <family val="2"/>
          </rPr>
          <t>: 1</t>
        </r>
        <r>
          <rPr>
            <b/>
            <sz val="9"/>
            <color rgb="FF000000"/>
            <rFont val="돋움"/>
            <family val="3"/>
            <charset val="129"/>
          </rPr>
          <t>억미만</t>
        </r>
        <r>
          <rPr>
            <b/>
            <sz val="9"/>
            <color rgb="FF000000"/>
            <rFont val="Tahoma"/>
            <family val="2"/>
          </rPr>
          <t xml:space="preserve"> 0 
1</t>
        </r>
        <r>
          <rPr>
            <b/>
            <sz val="9"/>
            <color rgb="FF000000"/>
            <rFont val="돋움"/>
            <family val="3"/>
            <charset val="129"/>
          </rPr>
          <t>억이상</t>
        </r>
        <r>
          <rPr>
            <b/>
            <sz val="9"/>
            <color rgb="FF000000"/>
            <rFont val="Tahoma"/>
            <family val="2"/>
          </rPr>
          <t>~10</t>
        </r>
        <r>
          <rPr>
            <b/>
            <sz val="9"/>
            <color rgb="FF000000"/>
            <rFont val="돋움"/>
            <family val="3"/>
            <charset val="129"/>
          </rPr>
          <t xml:space="preserve">억이하
</t>
        </r>
        <r>
          <rPr>
            <b/>
            <sz val="9"/>
            <color rgb="FF000000"/>
            <rFont val="Tahoma"/>
            <family val="2"/>
          </rPr>
          <t>15</t>
        </r>
        <r>
          <rPr>
            <b/>
            <sz val="9"/>
            <color rgb="FF000000"/>
            <rFont val="돋움"/>
            <family val="3"/>
            <charset val="129"/>
          </rPr>
          <t>만원</t>
        </r>
        <r>
          <rPr>
            <b/>
            <sz val="9"/>
            <color rgb="FF000000"/>
            <rFont val="Tahoma"/>
            <family val="2"/>
          </rPr>
          <t xml:space="preserve"> 
10</t>
        </r>
        <r>
          <rPr>
            <b/>
            <sz val="9"/>
            <color rgb="FF000000"/>
            <rFont val="돋움"/>
            <family val="3"/>
            <charset val="129"/>
          </rPr>
          <t>억이상</t>
        </r>
        <r>
          <rPr>
            <b/>
            <sz val="9"/>
            <color rgb="FF000000"/>
            <rFont val="Tahoma"/>
            <family val="2"/>
          </rPr>
          <t xml:space="preserve">  35</t>
        </r>
        <r>
          <rPr>
            <b/>
            <sz val="9"/>
            <color rgb="FF000000"/>
            <rFont val="돋움"/>
            <family val="3"/>
            <charset val="129"/>
          </rPr>
          <t>만원
오피스텔</t>
        </r>
        <r>
          <rPr>
            <b/>
            <sz val="9"/>
            <color rgb="FF000000"/>
            <rFont val="Tahoma"/>
            <family val="2"/>
          </rPr>
          <t>,</t>
        </r>
        <r>
          <rPr>
            <b/>
            <sz val="9"/>
            <color rgb="FF000000"/>
            <rFont val="돋움"/>
            <family val="3"/>
            <charset val="129"/>
          </rPr>
          <t>상가</t>
        </r>
        <r>
          <rPr>
            <b/>
            <sz val="9"/>
            <color rgb="FF000000"/>
            <rFont val="Tahoma"/>
            <family val="2"/>
          </rPr>
          <t xml:space="preserve">, </t>
        </r>
        <r>
          <rPr>
            <b/>
            <sz val="9"/>
            <color rgb="FF000000"/>
            <rFont val="돋움"/>
            <family val="3"/>
            <charset val="129"/>
          </rPr>
          <t xml:space="preserve">토지
</t>
        </r>
        <r>
          <rPr>
            <b/>
            <sz val="9"/>
            <color rgb="FF000000"/>
            <rFont val="Tahoma"/>
            <family val="2"/>
          </rPr>
          <t>1</t>
        </r>
        <r>
          <rPr>
            <b/>
            <sz val="9"/>
            <color rgb="FF000000"/>
            <rFont val="돋움"/>
            <family val="3"/>
            <charset val="129"/>
          </rPr>
          <t>천만원초과</t>
        </r>
        <r>
          <rPr>
            <b/>
            <sz val="9"/>
            <color rgb="FF000000"/>
            <rFont val="Tahoma"/>
            <family val="2"/>
          </rPr>
          <t>~3</t>
        </r>
        <r>
          <rPr>
            <b/>
            <sz val="9"/>
            <color rgb="FF000000"/>
            <rFont val="돋움"/>
            <family val="3"/>
            <charset val="129"/>
          </rPr>
          <t>천만원이하</t>
        </r>
        <r>
          <rPr>
            <b/>
            <sz val="9"/>
            <color rgb="FF000000"/>
            <rFont val="Tahoma"/>
            <family val="2"/>
          </rPr>
          <t>(2</t>
        </r>
        <r>
          <rPr>
            <b/>
            <sz val="9"/>
            <color rgb="FF000000"/>
            <rFont val="돋움"/>
            <family val="3"/>
            <charset val="129"/>
          </rPr>
          <t>만원</t>
        </r>
        <r>
          <rPr>
            <b/>
            <sz val="9"/>
            <color rgb="FF000000"/>
            <rFont val="Tahoma"/>
            <family val="2"/>
          </rPr>
          <t>), 3</t>
        </r>
        <r>
          <rPr>
            <b/>
            <sz val="9"/>
            <color rgb="FF000000"/>
            <rFont val="돋움"/>
            <family val="3"/>
            <charset val="129"/>
          </rPr>
          <t>천만원초과</t>
        </r>
        <r>
          <rPr>
            <b/>
            <sz val="9"/>
            <color rgb="FF000000"/>
            <rFont val="Tahoma"/>
            <family val="2"/>
          </rPr>
          <t>~5</t>
        </r>
        <r>
          <rPr>
            <b/>
            <sz val="9"/>
            <color rgb="FF000000"/>
            <rFont val="돋움"/>
            <family val="3"/>
            <charset val="129"/>
          </rPr>
          <t>천만원이하</t>
        </r>
        <r>
          <rPr>
            <b/>
            <sz val="9"/>
            <color rgb="FF000000"/>
            <rFont val="Tahoma"/>
            <family val="2"/>
          </rPr>
          <t>(4</t>
        </r>
        <r>
          <rPr>
            <b/>
            <sz val="9"/>
            <color rgb="FF000000"/>
            <rFont val="돋움"/>
            <family val="3"/>
            <charset val="129"/>
          </rPr>
          <t>만원</t>
        </r>
        <r>
          <rPr>
            <b/>
            <sz val="9"/>
            <color rgb="FF000000"/>
            <rFont val="Tahoma"/>
            <family val="2"/>
          </rPr>
          <t>), 5</t>
        </r>
        <r>
          <rPr>
            <b/>
            <sz val="9"/>
            <color rgb="FF000000"/>
            <rFont val="돋움"/>
            <family val="3"/>
            <charset val="129"/>
          </rPr>
          <t>천만원초과</t>
        </r>
        <r>
          <rPr>
            <b/>
            <sz val="9"/>
            <color rgb="FF000000"/>
            <rFont val="Tahoma"/>
            <family val="2"/>
          </rPr>
          <t>~1</t>
        </r>
        <r>
          <rPr>
            <b/>
            <sz val="9"/>
            <color rgb="FF000000"/>
            <rFont val="돋움"/>
            <family val="3"/>
            <charset val="129"/>
          </rPr>
          <t>억이하</t>
        </r>
        <r>
          <rPr>
            <b/>
            <sz val="9"/>
            <color rgb="FF000000"/>
            <rFont val="Tahoma"/>
            <family val="2"/>
          </rPr>
          <t xml:space="preserve"> (7</t>
        </r>
        <r>
          <rPr>
            <b/>
            <sz val="9"/>
            <color rgb="FF000000"/>
            <rFont val="돋움"/>
            <family val="3"/>
            <charset val="129"/>
          </rPr>
          <t>만원</t>
        </r>
        <r>
          <rPr>
            <b/>
            <sz val="9"/>
            <color rgb="FF000000"/>
            <rFont val="Tahoma"/>
            <family val="2"/>
          </rPr>
          <t>), 1</t>
        </r>
        <r>
          <rPr>
            <b/>
            <sz val="9"/>
            <color rgb="FF000000"/>
            <rFont val="돋움"/>
            <family val="3"/>
            <charset val="129"/>
          </rPr>
          <t>억이상은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 xml:space="preserve">주택과같음
</t>
        </r>
      </text>
    </comment>
    <comment ref="F21" authorId="1" shapeId="0">
      <text>
        <r>
          <rPr>
            <b/>
            <sz val="9"/>
            <color rgb="FF000000"/>
            <rFont val="굴림"/>
            <family val="3"/>
            <charset val="129"/>
          </rPr>
          <t>법무보수표에의한
기본보수료 책정</t>
        </r>
      </text>
    </comment>
  </commentList>
</comments>
</file>

<file path=xl/sharedStrings.xml><?xml version="1.0" encoding="utf-8"?>
<sst xmlns="http://schemas.openxmlformats.org/spreadsheetml/2006/main" count="388" uniqueCount="240">
  <si>
    <t>⑥ 익스플로러 모두 종료 후 재시도</t>
  </si>
  <si>
    <t xml:space="preserve">  가.  국민주택채권 발행금액</t>
  </si>
  <si>
    <t>해당주택 구입시 4주택자인지 확인</t>
  </si>
  <si>
    <r>
      <t>⑤ </t>
    </r>
    <r>
      <rPr>
        <b/>
        <sz val="12"/>
        <color rgb="FF000000"/>
        <rFont val="돋움"/>
        <family val="3"/>
        <charset val="129"/>
      </rPr>
      <t>개인정보 &gt; 고급</t>
    </r>
    <r>
      <rPr>
        <sz val="12"/>
        <color rgb="FF000000"/>
        <rFont val="돋움"/>
        <family val="3"/>
        <charset val="129"/>
      </rPr>
      <t>에서 '자동으로 쿠키 처리 안 함', '항상 세션에 쿠키 허용' 선택 후 "확인" 클릭</t>
    </r>
  </si>
  <si>
    <r>
      <t>*</t>
    </r>
    <r>
      <rPr>
        <sz val="11"/>
        <color rgb="FF000000"/>
        <rFont val="맑은 고딕"/>
        <family val="3"/>
        <charset val="129"/>
      </rPr>
      <t xml:space="preserve">  수개의 부동산을 1건의 신청서로 등기를 하는 경우, 각 부동산의 과세표준액을 합산하여 누진 가산함</t>
    </r>
  </si>
  <si>
    <r>
      <t>② </t>
    </r>
    <r>
      <rPr>
        <b/>
        <sz val="12"/>
        <color rgb="FF000000"/>
        <rFont val="돋움"/>
        <family val="3"/>
        <charset val="129"/>
      </rPr>
      <t>일반 &gt; 검색 기록 &gt; 삭제</t>
    </r>
    <r>
      <rPr>
        <sz val="12"/>
        <color rgb="FF000000"/>
        <rFont val="돋움"/>
        <family val="3"/>
        <charset val="129"/>
      </rPr>
      <t>에서 '임시 인터넷 파일', '쿠키', '기록' 선택 후 "삭제" 클릭</t>
    </r>
  </si>
  <si>
    <t>4. 국민주택채권 ,  인도명령,  보수료,  누진료</t>
  </si>
  <si>
    <t>0</t>
  </si>
  <si>
    <t>토지</t>
  </si>
  <si>
    <t>주택</t>
  </si>
  <si>
    <t>원</t>
  </si>
  <si>
    <t>*</t>
  </si>
  <si>
    <t>비고</t>
  </si>
  <si>
    <t xml:space="preserve">매매 </t>
  </si>
  <si>
    <t>X</t>
  </si>
  <si>
    <t>=</t>
  </si>
  <si>
    <t/>
  </si>
  <si>
    <t>법무사</t>
  </si>
  <si>
    <t>+</t>
  </si>
  <si>
    <t>사무장</t>
  </si>
  <si>
    <t>건물</t>
  </si>
  <si>
    <t xml:space="preserve">  라.  누 진 료 :</t>
  </si>
  <si>
    <t>보     수     액</t>
  </si>
  <si>
    <t xml:space="preserve">       기타제증명대</t>
  </si>
  <si>
    <t>주민번호/사업자/핸드폰</t>
  </si>
  <si>
    <t xml:space="preserve">   위와 같이 영수합니다.</t>
  </si>
  <si>
    <t xml:space="preserve">      등기신청수수료</t>
  </si>
  <si>
    <t>&lt;별지 제 9호 양식&gt;</t>
  </si>
  <si>
    <t>1.  소유권이전  :</t>
  </si>
  <si>
    <t>누진료 참고표 [과표기준액]</t>
  </si>
  <si>
    <t>대길법률사무소 변호사 송영규</t>
  </si>
  <si>
    <t>사건수임처리 및 입출금표</t>
  </si>
  <si>
    <t>매수인 주민초본, 등본</t>
  </si>
  <si>
    <t xml:space="preserve">       법무사회 증지</t>
  </si>
  <si>
    <t>다인등기 2건 (매도매수 양쪽모두 2인이상일때*)</t>
  </si>
  <si>
    <t>채권발행기관:  (장수채권, 법무채권, 농협채권)</t>
  </si>
  <si>
    <t>기타사항 (복대리 여부 및 특이전달사항 기입*)</t>
  </si>
  <si>
    <t xml:space="preserve"> 214-14-80158 (대길법률사무소) </t>
  </si>
  <si>
    <t>(집합건물은 1건, 토지+건물은 2건 표기)</t>
  </si>
  <si>
    <t>현금영수증 발행은 현장고객확인후 당일입력필수 * (소득공제, 지출증빙)</t>
  </si>
  <si>
    <t>　 '웹 페이지를 열 때마다' 또는 '자동으로' 선택 후 "확인" 클릭</t>
  </si>
  <si>
    <r>
      <t>③ </t>
    </r>
    <r>
      <rPr>
        <b/>
        <sz val="12"/>
        <color rgb="FF000000"/>
        <rFont val="돋움"/>
        <family val="3"/>
        <charset val="129"/>
      </rPr>
      <t>일반 &gt; 검색 기록 &gt; 설정 &gt; 저장된 페이지의 새 버전 확인</t>
    </r>
    <r>
      <rPr>
        <sz val="12"/>
        <color rgb="FF000000"/>
        <rFont val="돋움"/>
        <family val="3"/>
        <charset val="129"/>
      </rPr>
      <t>에서</t>
    </r>
  </si>
  <si>
    <t>   '웹 사이트' 영역에 'www.daum.net'이 입력되어 있다면 삭제</t>
  </si>
  <si>
    <t>기타 목적물의 종류 (토지, 주택, 상가, 근생주택, 토지,        )</t>
  </si>
  <si>
    <t>목적물</t>
  </si>
  <si>
    <t>%</t>
  </si>
  <si>
    <t>인지대</t>
  </si>
  <si>
    <t>귀하</t>
  </si>
  <si>
    <t>보수액</t>
  </si>
  <si>
    <t>O</t>
  </si>
  <si>
    <t>최종</t>
  </si>
  <si>
    <t>사건명</t>
  </si>
  <si>
    <t>금</t>
  </si>
  <si>
    <t>공과금</t>
  </si>
  <si>
    <t>확인자</t>
  </si>
  <si>
    <t>(</t>
  </si>
  <si>
    <t>연락처</t>
  </si>
  <si>
    <t>교통비</t>
  </si>
  <si>
    <t>보수료</t>
  </si>
  <si>
    <t>이름</t>
  </si>
  <si>
    <t>% =</t>
  </si>
  <si>
    <t>제출처</t>
  </si>
  <si>
    <t>건)</t>
  </si>
  <si>
    <t>미수금</t>
  </si>
  <si>
    <t>부가세</t>
  </si>
  <si>
    <t>~</t>
  </si>
  <si>
    <t xml:space="preserve">    (인)</t>
  </si>
  <si>
    <t>고객 반환비용</t>
  </si>
  <si>
    <t>소유권이전</t>
  </si>
  <si>
    <t>진행번호</t>
  </si>
  <si>
    <t>5억원까지</t>
  </si>
  <si>
    <t>주택채권할인</t>
  </si>
  <si>
    <t>공급가액</t>
  </si>
  <si>
    <t>확인  o.x</t>
  </si>
  <si>
    <t>9/10000</t>
  </si>
  <si>
    <t>접수번호</t>
  </si>
  <si>
    <t>1억원초과</t>
  </si>
  <si>
    <t>6/10000</t>
  </si>
  <si>
    <t>10억원까지</t>
  </si>
  <si>
    <t>1억원초과액의</t>
  </si>
  <si>
    <t>5천만원초과</t>
  </si>
  <si>
    <t>8/10000</t>
  </si>
  <si>
    <t>1/10000</t>
  </si>
  <si>
    <t>5억원초과</t>
  </si>
  <si>
    <t>&lt;고객용&gt;</t>
  </si>
  <si>
    <t>매매가액</t>
  </si>
  <si>
    <t>취 득 세 :</t>
  </si>
  <si>
    <t>농 특 세 :</t>
  </si>
  <si>
    <t>※과세표준액:</t>
  </si>
  <si>
    <t>신고필증원본</t>
  </si>
  <si>
    <t>교 육 세</t>
  </si>
  <si>
    <t>교 육 세 :</t>
  </si>
  <si>
    <t>과세표준액 :</t>
  </si>
  <si>
    <t>총 합 계 액</t>
  </si>
  <si>
    <t>3억원초과</t>
  </si>
  <si>
    <t>5천만원까지</t>
  </si>
  <si>
    <t>10억원초과</t>
  </si>
  <si>
    <t>1천만원초과</t>
  </si>
  <si>
    <t>20억원까지</t>
  </si>
  <si>
    <t>취 득 세</t>
  </si>
  <si>
    <t>소  계 ①</t>
  </si>
  <si>
    <t>담당사무원</t>
  </si>
  <si>
    <t>접수일자</t>
  </si>
  <si>
    <t>금   액</t>
  </si>
  <si>
    <t>채권할인금액</t>
  </si>
  <si>
    <t>적   요</t>
  </si>
  <si>
    <t>부가가치세</t>
  </si>
  <si>
    <t>매매계약서원본</t>
  </si>
  <si>
    <t>등기신청수수료</t>
  </si>
  <si>
    <t xml:space="preserve">※사건명 </t>
  </si>
  <si>
    <t>첨부서류</t>
  </si>
  <si>
    <t>200억원초과</t>
  </si>
  <si>
    <t>4/10000</t>
  </si>
  <si>
    <t>원인증서작성</t>
  </si>
  <si>
    <t>총   계</t>
  </si>
  <si>
    <t>채권별도안내</t>
  </si>
  <si>
    <t>설정유무확인</t>
  </si>
  <si>
    <t>등기의무자</t>
  </si>
  <si>
    <t>매도인 초본</t>
  </si>
  <si>
    <t>/1,000</t>
  </si>
  <si>
    <t>※실매각금액:</t>
  </si>
  <si>
    <t>매도인미참석시</t>
  </si>
  <si>
    <t>3억원초과액의</t>
  </si>
  <si>
    <t>제증명대</t>
  </si>
  <si>
    <t>각종송달비용</t>
  </si>
  <si>
    <t>소 계 ②</t>
  </si>
  <si>
    <t>취급자인</t>
  </si>
  <si>
    <t>확인서면여부</t>
  </si>
  <si>
    <t>등기권리증</t>
  </si>
  <si>
    <t>입금내용</t>
  </si>
  <si>
    <t>소  계 ②</t>
  </si>
  <si>
    <t>보수누진료</t>
  </si>
  <si>
    <t>5억원초과액의</t>
  </si>
  <si>
    <t>잔금시간</t>
  </si>
  <si>
    <t>20억원초과</t>
  </si>
  <si>
    <t>채권매입액</t>
  </si>
  <si>
    <t>소계①+②+③</t>
  </si>
  <si>
    <t>등기권리자</t>
  </si>
  <si>
    <t>소  계 ③</t>
  </si>
  <si>
    <t>소     계</t>
  </si>
  <si>
    <t>법무보수료</t>
  </si>
  <si>
    <t>5/10000</t>
  </si>
  <si>
    <t>우편봉투</t>
  </si>
  <si>
    <t xml:space="preserve">기 타 </t>
  </si>
  <si>
    <t>소계①+②</t>
  </si>
  <si>
    <t>200억원까지</t>
  </si>
  <si>
    <t>총 입금확인액</t>
  </si>
  <si>
    <t>3억원까지</t>
  </si>
  <si>
    <t>공동주택가격</t>
  </si>
  <si>
    <t>1억원까지</t>
  </si>
  <si>
    <t>우편발송요청지</t>
  </si>
  <si>
    <t>주소변경</t>
  </si>
  <si>
    <t>7/10000</t>
  </si>
  <si>
    <t>서울특별시 서초구 반포대로 28길 71-9, 2층 (서초동)</t>
  </si>
  <si>
    <r>
      <t xml:space="preserve">신한은행  </t>
    </r>
    <r>
      <rPr>
        <b/>
        <sz val="14"/>
        <color rgb="FF000000"/>
        <rFont val="맑은 고딕"/>
        <family val="3"/>
        <charset val="129"/>
      </rPr>
      <t>110 - 434 - 232735</t>
    </r>
    <r>
      <rPr>
        <b/>
        <sz val="12"/>
        <color rgb="FF000000"/>
        <rFont val="맑은 고딕"/>
        <family val="3"/>
        <charset val="129"/>
      </rPr>
      <t xml:space="preserve">  송영규(대길법률)</t>
    </r>
  </si>
  <si>
    <r>
      <t>① 인터넷 익스플로러 상단 메뉴 중 </t>
    </r>
    <r>
      <rPr>
        <b/>
        <sz val="12"/>
        <color rgb="FF000000"/>
        <rFont val="돋움"/>
        <family val="3"/>
        <charset val="129"/>
      </rPr>
      <t>도구 &gt; 인터넷 옵션 </t>
    </r>
    <r>
      <rPr>
        <sz val="12"/>
        <color rgb="FF000000"/>
        <rFont val="돋움"/>
        <family val="3"/>
        <charset val="129"/>
      </rPr>
      <t>클릭</t>
    </r>
  </si>
  <si>
    <t>입 금 계 좌 :</t>
  </si>
  <si>
    <t>매   매   가 :</t>
  </si>
  <si>
    <t>최종 마무리정산액</t>
  </si>
  <si>
    <t xml:space="preserve">물건소재지 : </t>
  </si>
  <si>
    <t>보수액부가가치세</t>
  </si>
  <si>
    <t>공    과    금</t>
  </si>
  <si>
    <t xml:space="preserve">낙찰자 연락처 : </t>
  </si>
  <si>
    <t>기 타 수 수 료</t>
  </si>
  <si>
    <t>/10000 =</t>
  </si>
  <si>
    <t xml:space="preserve">농어촌특별세     </t>
  </si>
  <si>
    <t>매도인 인감도장날인</t>
  </si>
  <si>
    <t>매도인본인확인여부*</t>
  </si>
  <si>
    <t>담당자 최종 확인</t>
  </si>
  <si>
    <t>사업자등록번호:</t>
  </si>
  <si>
    <t>사   무   소 :</t>
  </si>
  <si>
    <t>1천만원 초과액의</t>
  </si>
  <si>
    <t>&lt;사무소보관용&gt;</t>
  </si>
  <si>
    <t>10/10000</t>
  </si>
  <si>
    <t>국민주택채권할인액</t>
  </si>
  <si>
    <t>※ 매매 금액 :</t>
  </si>
  <si>
    <t>5천만원 초과액의</t>
  </si>
  <si>
    <t>매수인 도장날인</t>
  </si>
  <si>
    <t>등기비용등 계산서</t>
  </si>
  <si>
    <t>매수인 신분증사본</t>
  </si>
  <si>
    <t>200억원초과액의</t>
  </si>
  <si>
    <t>매수인본인확인여부*</t>
  </si>
  <si>
    <t>20억원초과액의</t>
  </si>
  <si>
    <t>매도인 신분증사본</t>
  </si>
  <si>
    <t>매도용 인감증명서</t>
  </si>
  <si>
    <t>10억원초과액의</t>
  </si>
  <si>
    <t>소유권 이전(매매)</t>
  </si>
  <si>
    <t>보   수   액</t>
  </si>
  <si>
    <r>
      <t>④ </t>
    </r>
    <r>
      <rPr>
        <b/>
        <sz val="12"/>
        <color rgb="FF000000"/>
        <rFont val="돋움"/>
        <family val="3"/>
        <charset val="129"/>
      </rPr>
      <t>보안 &gt; 제한된 사이트 </t>
    </r>
    <r>
      <rPr>
        <sz val="12"/>
        <color rgb="FF000000"/>
        <rFont val="돋움"/>
        <family val="3"/>
        <charset val="129"/>
      </rPr>
      <t>선택 후 "사이트" 클릭</t>
    </r>
  </si>
  <si>
    <t>※ 매매 금액 :</t>
    <phoneticPr fontId="32" type="noConversion"/>
  </si>
  <si>
    <t>ㅏKk</t>
    <phoneticPr fontId="32" type="noConversion"/>
  </si>
  <si>
    <t>조재한 임윤정</t>
    <phoneticPr fontId="32" type="noConversion"/>
  </si>
  <si>
    <t>도곡동</t>
    <phoneticPr fontId="32" type="noConversion"/>
  </si>
  <si>
    <t>2시30분</t>
    <phoneticPr fontId="32" type="noConversion"/>
  </si>
  <si>
    <t>황태형</t>
    <phoneticPr fontId="32" type="noConversion"/>
  </si>
  <si>
    <r>
      <t>1</t>
    </r>
    <r>
      <rPr>
        <sz val="11"/>
        <color rgb="FF000000"/>
        <rFont val="맑은 고딕"/>
        <family val="3"/>
        <charset val="129"/>
      </rPr>
      <t>2시</t>
    </r>
    <phoneticPr fontId="32" type="noConversion"/>
  </si>
  <si>
    <t>흑석동</t>
    <phoneticPr fontId="32" type="noConversion"/>
  </si>
  <si>
    <t>전팀장</t>
    <phoneticPr fontId="32" type="noConversion"/>
  </si>
  <si>
    <t>송민주</t>
    <phoneticPr fontId="32" type="noConversion"/>
  </si>
  <si>
    <r>
      <t>2시</t>
    </r>
    <r>
      <rPr>
        <sz val="11"/>
        <color rgb="FF000000"/>
        <rFont val="맑은 고딕"/>
        <family val="3"/>
        <charset val="129"/>
      </rPr>
      <t xml:space="preserve"> </t>
    </r>
    <phoneticPr fontId="32" type="noConversion"/>
  </si>
  <si>
    <t>산본동</t>
    <phoneticPr fontId="32" type="noConversion"/>
  </si>
  <si>
    <t>이환</t>
    <phoneticPr fontId="32" type="noConversion"/>
  </si>
  <si>
    <t>11시</t>
    <phoneticPr fontId="32" type="noConversion"/>
  </si>
  <si>
    <t>광명동</t>
    <phoneticPr fontId="32" type="noConversion"/>
  </si>
  <si>
    <t>법무사님</t>
    <phoneticPr fontId="32" type="noConversion"/>
  </si>
  <si>
    <t>최과장</t>
    <phoneticPr fontId="32" type="noConversion"/>
  </si>
  <si>
    <t>비고</t>
    <phoneticPr fontId="32" type="noConversion"/>
  </si>
  <si>
    <t xml:space="preserve">           </t>
    <phoneticPr fontId="32" type="noConversion"/>
  </si>
  <si>
    <t>031-8075-5073세무2과</t>
    <phoneticPr fontId="32" type="noConversion"/>
  </si>
  <si>
    <t>증지대및제출표</t>
    <phoneticPr fontId="32" type="noConversion"/>
  </si>
  <si>
    <t>ㅏk</t>
    <phoneticPr fontId="32" type="noConversion"/>
  </si>
  <si>
    <t>※과세표준액:</t>
    <phoneticPr fontId="32" type="noConversion"/>
  </si>
  <si>
    <t>구로구 상가</t>
    <phoneticPr fontId="32" type="noConversion"/>
  </si>
  <si>
    <t>선유도 빌라</t>
    <phoneticPr fontId="32" type="noConversion"/>
  </si>
  <si>
    <t>부가세</t>
    <phoneticPr fontId="32" type="noConversion"/>
  </si>
  <si>
    <t>보수료</t>
    <phoneticPr fontId="32" type="noConversion"/>
  </si>
  <si>
    <r>
      <t>3월</t>
    </r>
    <r>
      <rPr>
        <sz val="11"/>
        <color rgb="FF000000"/>
        <rFont val="맑은 고딕"/>
        <family val="3"/>
        <charset val="129"/>
      </rPr>
      <t xml:space="preserve">7일 </t>
    </r>
    <phoneticPr fontId="32" type="noConversion"/>
  </si>
  <si>
    <t>증지대</t>
    <phoneticPr fontId="32" type="noConversion"/>
  </si>
  <si>
    <t>인지대</t>
    <phoneticPr fontId="32" type="noConversion"/>
  </si>
  <si>
    <t>24-1542</t>
    <phoneticPr fontId="2" type="noConversion"/>
  </si>
  <si>
    <t xml:space="preserve">* 취득세는 본인 상황에따라 추후 세금중과, 추징 될수 있는 부분으로 꼭 본인이 한번 체크 부탁드립니다. </t>
    <phoneticPr fontId="32" type="noConversion"/>
  </si>
  <si>
    <r>
      <t xml:space="preserve">* </t>
    </r>
    <r>
      <rPr>
        <b/>
        <u/>
        <sz val="9.5"/>
        <color rgb="FF000000"/>
        <rFont val="맑은 고딕"/>
        <family val="3"/>
        <charset val="129"/>
      </rPr>
      <t>채권은 진행당일에 당일시세 포함하여 재안내드립니다. 위 예상금액은 참고부탁드립니다</t>
    </r>
    <phoneticPr fontId="32" type="noConversion"/>
  </si>
  <si>
    <t>2025 서울특별시 서대문구 대현동 27-20 27-20번지 19,320,000 원/㎡ 01월01일 20250430</t>
    <phoneticPr fontId="32" type="noConversion"/>
  </si>
  <si>
    <t>775-46-00266</t>
  </si>
  <si>
    <t>태창법무사사무소 법무사 고창헌</t>
  </si>
  <si>
    <t>서울특별시 서초구 반포대로26길 56, 3층 (서초동, 서진빌딩)</t>
  </si>
  <si>
    <t>신한은행 110-481-597714 (법무사 고창헌)</t>
  </si>
  <si>
    <r>
      <t xml:space="preserve">        </t>
    </r>
    <r>
      <rPr>
        <b/>
        <sz val="14"/>
        <color rgb="FF000000"/>
        <rFont val="맑은 고딕"/>
        <family val="3"/>
        <charset val="129"/>
      </rPr>
      <t xml:space="preserve">   등기비 내역은 외부에 유출되지 않도록 부탁드립니다</t>
    </r>
    <phoneticPr fontId="32" type="noConversion"/>
  </si>
  <si>
    <t>* 준비서류: 주민등록등본, 가족관계증명서(상세) 각각(공동명의일경우), 토지거래허가서(허가대상인경우)</t>
    <phoneticPr fontId="32" type="noConversion"/>
  </si>
  <si>
    <t xml:space="preserve">2026 서울특별시 관악구 봉천동 산101-187 산 101-187번지 3,096,000 원/㎡ 01월01일 20260430 </t>
    <phoneticPr fontId="32" type="noConversion"/>
  </si>
  <si>
    <t>(</t>
    <phoneticPr fontId="32" type="noConversion"/>
  </si>
  <si>
    <t>15.394 %(금일 기준)</t>
    <phoneticPr fontId="32" type="noConversion"/>
  </si>
  <si>
    <t>* 김동현팀장 010-9447-5933</t>
    <phoneticPr fontId="32" type="noConversion"/>
  </si>
  <si>
    <t>취득세의10%</t>
    <phoneticPr fontId="32" type="noConversion"/>
  </si>
  <si>
    <t>메도매수공동</t>
    <phoneticPr fontId="32" type="noConversion"/>
  </si>
  <si>
    <t>윤성환외</t>
    <phoneticPr fontId="32" type="noConversion"/>
  </si>
  <si>
    <t>010-9705-2848</t>
    <phoneticPr fontId="32" type="noConversion"/>
  </si>
  <si>
    <t xml:space="preserve">7월9일  </t>
    <phoneticPr fontId="32" type="noConversion"/>
  </si>
  <si>
    <t xml:space="preserve">
 서울특별시 강서구 양천로 686-5( 염창동 264-27)삼성한아름아파트611허</t>
    <phoneticPr fontId="32" type="noConversion"/>
  </si>
  <si>
    <t>신생아감면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</si>
</sst>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_-;\-* #,##0_-;_-* &quot;-&quot;_-;_-@_-"/>
    <numFmt numFmtId="176" formatCode="#,##0;[Red]#,##0"/>
    <numFmt numFmtId="177" formatCode="\200\3&quot;년&quot;\ \ 00&quot;월&quot;\ \ 00&quot;일&quot;"/>
    <numFmt numFmtId="178" formatCode="0.0_ "/>
    <numFmt numFmtId="179" formatCode="#,##0.0;[Red]#,##0.0"/>
    <numFmt numFmtId="180" formatCode="0.0000_ "/>
    <numFmt numFmtId="181" formatCode="0&quot;년&quot;"/>
    <numFmt numFmtId="182" formatCode="0&quot;월&quot;"/>
    <numFmt numFmtId="183" formatCode="0&quot;일&quot;"/>
    <numFmt numFmtId="184" formatCode="&quot;말소(&quot;\ ##\ &quot;건)&quot;"/>
    <numFmt numFmtId="185" formatCode="&quot;인도명령( &quot;##&quot; 건)&quot;"/>
    <numFmt numFmtId="186" formatCode="0_ "/>
    <numFmt numFmtId="187" formatCode="#,##0.00;[Red]#,##0.00"/>
    <numFmt numFmtId="188" formatCode="[$₩-412]#,##0_);[Red]\([$₩-412]#,##0\)"/>
    <numFmt numFmtId="189" formatCode="#,##0_);\(#,##0\)"/>
    <numFmt numFmtId="190" formatCode="&quot;₩&quot;###,###,###"/>
    <numFmt numFmtId="191" formatCode="#,##0_);[Red]\(#,##0\)"/>
    <numFmt numFmtId="192" formatCode="#,##0_ "/>
  </numFmts>
  <fonts count="37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rgb="FF434343"/>
      <name val="NanumGothic"/>
      <family val="3"/>
      <charset val="129"/>
    </font>
    <font>
      <sz val="11"/>
      <color rgb="FF333333"/>
      <name val="NanumGothic"/>
      <family val="3"/>
      <charset val="129"/>
    </font>
    <font>
      <b/>
      <sz val="9"/>
      <color rgb="FF434343"/>
      <name val="NanumGothic"/>
      <family val="3"/>
      <charset val="129"/>
    </font>
    <font>
      <sz val="9"/>
      <color rgb="FF333333"/>
      <name val="NanumGothic"/>
      <family val="3"/>
      <charset val="129"/>
    </font>
    <font>
      <sz val="12"/>
      <color rgb="FF000000"/>
      <name val="돋움"/>
      <family val="3"/>
      <charset val="129"/>
    </font>
    <font>
      <sz val="9"/>
      <color rgb="FF666666"/>
      <name val="맑은 고딕"/>
      <family val="3"/>
      <charset val="129"/>
    </font>
    <font>
      <sz val="9"/>
      <color rgb="FF666666"/>
      <name val="NanumGothic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7"/>
      <color rgb="FF000000"/>
      <name val="맑은 고딕"/>
      <family val="3"/>
      <charset val="129"/>
    </font>
    <font>
      <sz val="7.5"/>
      <color rgb="FF000000"/>
      <name val="맑은 고딕"/>
      <family val="3"/>
      <charset val="129"/>
    </font>
    <font>
      <sz val="10.5"/>
      <color rgb="FF000000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424242"/>
      <name val="Arial"/>
      <family val="2"/>
    </font>
    <font>
      <b/>
      <sz val="9.5"/>
      <color rgb="FF000000"/>
      <name val="맑은 고딕"/>
      <family val="3"/>
      <charset val="129"/>
    </font>
    <font>
      <b/>
      <u/>
      <sz val="9.5"/>
      <color rgb="FF000000"/>
      <name val="맑은 고딕"/>
      <family val="3"/>
      <charset val="129"/>
    </font>
    <font>
      <sz val="9"/>
      <color rgb="FF666666"/>
      <name val="NanumGothic"/>
      <charset val="129"/>
    </font>
  </fonts>
  <fills count="9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F2F2F2"/>
        <bgColor indexed="64"/>
      </patternFill>
    </fill>
  </fills>
  <borders count="148">
    <border>
      <left/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E6E6E6"/>
      </right>
      <top style="thick">
        <color rgb="FF8C959F"/>
      </top>
      <bottom style="medium">
        <color rgb="FF566176"/>
      </bottom>
      <diagonal/>
    </border>
    <border>
      <left/>
      <right/>
      <top style="thick">
        <color rgb="FF8C959F"/>
      </top>
      <bottom style="medium">
        <color rgb="FF566176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C0D9DD"/>
      </right>
      <top/>
      <bottom/>
      <diagonal/>
    </border>
    <border>
      <left/>
      <right style="medium">
        <color rgb="FFC0D9DD"/>
      </right>
      <top style="medium">
        <color rgb="FFC0D9DD"/>
      </top>
      <bottom/>
      <diagonal/>
    </border>
    <border>
      <left style="medium">
        <color rgb="FFC0D9DD"/>
      </left>
      <right style="medium">
        <color rgb="FFC0D9DD"/>
      </right>
      <top style="medium">
        <color rgb="FFC0D9DD"/>
      </top>
      <bottom/>
      <diagonal/>
    </border>
    <border>
      <left style="medium">
        <color rgb="FFC0D9DD"/>
      </left>
      <right style="medium">
        <color rgb="FFC0D9DD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EE6EC"/>
      </right>
      <top style="thick">
        <color rgb="FF4577E3"/>
      </top>
      <bottom style="thick">
        <color rgb="FFA5B5D7"/>
      </bottom>
      <diagonal/>
    </border>
    <border>
      <left/>
      <right style="thick">
        <color rgb="FFFFFFFF"/>
      </right>
      <top style="thick">
        <color rgb="FF4577E3"/>
      </top>
      <bottom style="thick">
        <color rgb="FFA5B5D7"/>
      </bottom>
      <diagonal/>
    </border>
    <border>
      <left/>
      <right style="medium">
        <color rgb="FFC0D9DD"/>
      </right>
      <top/>
      <bottom style="thick">
        <color rgb="FF4577E3"/>
      </bottom>
      <diagonal/>
    </border>
    <border>
      <left style="medium">
        <color rgb="FFC0D9DD"/>
      </left>
      <right style="medium">
        <color rgb="FFC0D9DD"/>
      </right>
      <top/>
      <bottom style="thick">
        <color rgb="FF4577E3"/>
      </bottom>
      <diagonal/>
    </border>
    <border>
      <left style="medium">
        <color rgb="FFC0D9DD"/>
      </left>
      <right/>
      <top style="medium">
        <color rgb="FFC0D9DD"/>
      </top>
      <bottom/>
      <diagonal/>
    </border>
    <border>
      <left style="medium">
        <color rgb="FFC0D9DD"/>
      </left>
      <right/>
      <top/>
      <bottom/>
      <diagonal/>
    </border>
    <border>
      <left/>
      <right style="medium">
        <color rgb="FFC0D9DD"/>
      </right>
      <top style="thick">
        <color rgb="FFA5B5D7"/>
      </top>
      <bottom/>
      <diagonal/>
    </border>
    <border>
      <left style="medium">
        <color rgb="FFC0D9DD"/>
      </left>
      <right style="medium">
        <color rgb="FFC0D9DD"/>
      </right>
      <top style="thick">
        <color rgb="FFA5B5D7"/>
      </top>
      <bottom/>
      <diagonal/>
    </border>
    <border>
      <left/>
      <right/>
      <top style="medium">
        <color rgb="FF566176"/>
      </top>
      <bottom/>
      <diagonal/>
    </border>
  </borders>
  <cellStyleXfs count="5">
    <xf numFmtId="0" fontId="0" fillId="0" borderId="0">
      <alignment vertical="center"/>
    </xf>
    <xf numFmtId="41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</cellStyleXfs>
  <cellXfs count="5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6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41" fontId="3" fillId="0" borderId="0" xfId="0" applyNumberFormat="1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1" fontId="3" fillId="0" borderId="7" xfId="0" applyNumberFormat="1" applyFont="1" applyBorder="1" applyAlignment="1">
      <alignment horizontal="left" vertical="center" shrinkToFit="1"/>
    </xf>
    <xf numFmtId="41" fontId="3" fillId="0" borderId="8" xfId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41" fontId="3" fillId="0" borderId="8" xfId="1" applyFont="1" applyBorder="1" applyAlignment="1">
      <alignment horizontal="right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1" fontId="3" fillId="0" borderId="12" xfId="1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5" xfId="0" applyFont="1" applyBorder="1" applyAlignment="1"/>
    <xf numFmtId="177" fontId="3" fillId="0" borderId="0" xfId="0" applyNumberFormat="1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3" fillId="0" borderId="6" xfId="0" applyFont="1" applyBorder="1" applyAlignment="1"/>
    <xf numFmtId="0" fontId="3" fillId="0" borderId="1" xfId="0" applyFont="1" applyBorder="1" applyAlignment="1"/>
    <xf numFmtId="177" fontId="3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1" fontId="3" fillId="4" borderId="7" xfId="0" applyNumberFormat="1" applyFont="1" applyFill="1" applyBorder="1" applyAlignment="1">
      <alignment horizontal="left" vertical="center" shrinkToFit="1"/>
    </xf>
    <xf numFmtId="41" fontId="3" fillId="4" borderId="8" xfId="1" applyFont="1" applyFill="1" applyBorder="1" applyAlignment="1">
      <alignment vertical="center" shrinkToFit="1"/>
    </xf>
    <xf numFmtId="176" fontId="3" fillId="4" borderId="9" xfId="0" applyNumberFormat="1" applyFont="1" applyFill="1" applyBorder="1" applyAlignment="1">
      <alignment horizontal="center" vertical="center" shrinkToFit="1"/>
    </xf>
    <xf numFmtId="176" fontId="3" fillId="4" borderId="8" xfId="0" applyNumberFormat="1" applyFont="1" applyFill="1" applyBorder="1" applyAlignment="1">
      <alignment horizontal="left" vertical="center" shrinkToFit="1"/>
    </xf>
    <xf numFmtId="41" fontId="3" fillId="4" borderId="10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vertical="center" shrinkToFit="1"/>
    </xf>
    <xf numFmtId="0" fontId="3" fillId="4" borderId="0" xfId="0" applyFont="1" applyFill="1" applyAlignment="1">
      <alignment vertical="center" shrinkToFit="1"/>
    </xf>
    <xf numFmtId="0" fontId="3" fillId="4" borderId="7" xfId="0" applyFont="1" applyFill="1" applyBorder="1" applyAlignment="1">
      <alignment horizontal="left" vertical="center" shrinkToFit="1"/>
    </xf>
    <xf numFmtId="176" fontId="3" fillId="4" borderId="9" xfId="0" quotePrefix="1" applyNumberFormat="1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3" fontId="3" fillId="4" borderId="10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Alignment="1">
      <alignment horizontal="right" vertical="center"/>
    </xf>
    <xf numFmtId="182" fontId="3" fillId="0" borderId="0" xfId="0" applyNumberFormat="1" applyFont="1" applyAlignment="1">
      <alignment horizontal="center"/>
    </xf>
    <xf numFmtId="183" fontId="3" fillId="0" borderId="6" xfId="0" applyNumberFormat="1" applyFont="1" applyBorder="1" applyAlignment="1">
      <alignment horizontal="left"/>
    </xf>
    <xf numFmtId="0" fontId="3" fillId="0" borderId="1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vertical="center" shrinkToFit="1"/>
    </xf>
    <xf numFmtId="0" fontId="0" fillId="5" borderId="0" xfId="0" applyFill="1">
      <alignment vertical="center"/>
    </xf>
    <xf numFmtId="184" fontId="3" fillId="0" borderId="8" xfId="0" applyNumberFormat="1" applyFont="1" applyBorder="1" applyAlignment="1">
      <alignment horizontal="left" vertical="center" shrinkToFit="1"/>
    </xf>
    <xf numFmtId="185" fontId="3" fillId="0" borderId="8" xfId="0" applyNumberFormat="1" applyFont="1" applyBorder="1" applyAlignment="1">
      <alignment horizontal="left" vertical="center" shrinkToFit="1"/>
    </xf>
    <xf numFmtId="179" fontId="2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20" xfId="0" applyNumberFormat="1" applyFont="1" applyBorder="1" applyAlignment="1">
      <alignment horizontal="left" vertical="center" shrinkToFit="1"/>
    </xf>
    <xf numFmtId="41" fontId="3" fillId="0" borderId="21" xfId="1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5" fillId="0" borderId="5" xfId="0" applyFont="1" applyBorder="1" applyAlignment="1"/>
    <xf numFmtId="177" fontId="5" fillId="0" borderId="0" xfId="0" applyNumberFormat="1" applyFont="1" applyAlignment="1">
      <alignment horizontal="right"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0" fontId="5" fillId="0" borderId="25" xfId="0" applyFont="1" applyBorder="1" applyAlignment="1"/>
    <xf numFmtId="0" fontId="5" fillId="0" borderId="6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176" fontId="3" fillId="0" borderId="26" xfId="0" applyNumberFormat="1" applyFont="1" applyBorder="1" applyAlignment="1">
      <alignment horizontal="center" vertical="center" shrinkToFit="1"/>
    </xf>
    <xf numFmtId="41" fontId="3" fillId="0" borderId="26" xfId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41" fontId="3" fillId="0" borderId="28" xfId="0" applyNumberFormat="1" applyFont="1" applyBorder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41" fontId="3" fillId="0" borderId="0" xfId="0" applyNumberFormat="1" applyFont="1">
      <alignment vertical="center"/>
    </xf>
    <xf numFmtId="0" fontId="3" fillId="0" borderId="6" xfId="0" applyFont="1" applyBorder="1" applyAlignment="1">
      <alignment vertical="center" shrinkToFit="1"/>
    </xf>
    <xf numFmtId="184" fontId="3" fillId="4" borderId="8" xfId="0" applyNumberFormat="1" applyFont="1" applyFill="1" applyBorder="1" applyAlignment="1">
      <alignment horizontal="left" vertical="center" shrinkToFit="1"/>
    </xf>
    <xf numFmtId="176" fontId="3" fillId="4" borderId="20" xfId="0" applyNumberFormat="1" applyFont="1" applyFill="1" applyBorder="1" applyAlignment="1">
      <alignment horizontal="left" vertical="center" shrinkToFit="1"/>
    </xf>
    <xf numFmtId="41" fontId="3" fillId="4" borderId="21" xfId="1" applyFont="1" applyFill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 shrinkToFit="1"/>
    </xf>
    <xf numFmtId="185" fontId="3" fillId="4" borderId="8" xfId="0" applyNumberFormat="1" applyFont="1" applyFill="1" applyBorder="1" applyAlignment="1">
      <alignment horizontal="left" vertical="center" shrinkToFit="1"/>
    </xf>
    <xf numFmtId="184" fontId="3" fillId="4" borderId="30" xfId="0" applyNumberFormat="1" applyFont="1" applyFill="1" applyBorder="1" applyAlignment="1">
      <alignment horizontal="left" vertical="center" shrinkToFit="1"/>
    </xf>
    <xf numFmtId="41" fontId="3" fillId="4" borderId="30" xfId="1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9" fontId="2" fillId="0" borderId="0" xfId="0" applyNumberFormat="1" applyFont="1">
      <alignment vertical="center"/>
    </xf>
    <xf numFmtId="184" fontId="3" fillId="0" borderId="30" xfId="0" applyNumberFormat="1" applyFont="1" applyBorder="1" applyAlignment="1">
      <alignment horizontal="left" vertical="center" shrinkToFit="1"/>
    </xf>
    <xf numFmtId="41" fontId="3" fillId="0" borderId="30" xfId="1" applyFont="1" applyBorder="1" applyAlignment="1">
      <alignment vertical="center" shrinkToFit="1"/>
    </xf>
    <xf numFmtId="41" fontId="5" fillId="4" borderId="31" xfId="0" applyNumberFormat="1" applyFont="1" applyFill="1" applyBorder="1" applyAlignment="1">
      <alignment horizontal="center" vertical="center" shrinkToFit="1"/>
    </xf>
    <xf numFmtId="10" fontId="3" fillId="4" borderId="10" xfId="0" applyNumberFormat="1" applyFont="1" applyFill="1" applyBorder="1" applyAlignment="1">
      <alignment horizontal="center" vertical="center" shrinkToFit="1"/>
    </xf>
    <xf numFmtId="41" fontId="5" fillId="0" borderId="31" xfId="0" applyNumberFormat="1" applyFont="1" applyBorder="1" applyAlignment="1">
      <alignment horizontal="center" vertical="center" shrinkToFit="1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horizontal="right" vertical="center"/>
    </xf>
    <xf numFmtId="3" fontId="2" fillId="6" borderId="0" xfId="0" applyNumberFormat="1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176" fontId="2" fillId="6" borderId="0" xfId="0" applyNumberFormat="1" applyFont="1" applyFill="1">
      <alignment vertical="center"/>
    </xf>
    <xf numFmtId="0" fontId="2" fillId="6" borderId="0" xfId="0" quotePrefix="1" applyFont="1" applyFill="1">
      <alignment vertical="center"/>
    </xf>
    <xf numFmtId="178" fontId="2" fillId="6" borderId="0" xfId="0" applyNumberFormat="1" applyFont="1" applyFill="1">
      <alignment vertical="center"/>
    </xf>
    <xf numFmtId="49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2" fillId="7" borderId="0" xfId="0" applyFont="1" applyFill="1">
      <alignment vertical="center"/>
    </xf>
    <xf numFmtId="0" fontId="2" fillId="4" borderId="0" xfId="0" applyFont="1" applyFill="1">
      <alignment vertical="center"/>
    </xf>
    <xf numFmtId="49" fontId="2" fillId="4" borderId="0" xfId="0" applyNumberFormat="1" applyFont="1" applyFill="1" applyAlignment="1">
      <alignment horizontal="center" vertical="center"/>
    </xf>
    <xf numFmtId="41" fontId="8" fillId="6" borderId="23" xfId="0" applyNumberFormat="1" applyFont="1" applyFill="1" applyBorder="1">
      <alignment vertical="center"/>
    </xf>
    <xf numFmtId="41" fontId="8" fillId="6" borderId="9" xfId="0" applyNumberFormat="1" applyFont="1" applyFill="1" applyBorder="1">
      <alignment vertical="center"/>
    </xf>
    <xf numFmtId="0" fontId="9" fillId="8" borderId="32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41" fontId="10" fillId="4" borderId="7" xfId="0" applyNumberFormat="1" applyFont="1" applyFill="1" applyBorder="1" applyAlignment="1">
      <alignment horizontal="left" vertical="center" shrinkToFit="1"/>
    </xf>
    <xf numFmtId="41" fontId="10" fillId="4" borderId="8" xfId="1" applyFont="1" applyFill="1" applyBorder="1" applyAlignment="1">
      <alignment vertical="center" shrinkToFit="1"/>
    </xf>
    <xf numFmtId="176" fontId="10" fillId="4" borderId="9" xfId="0" applyNumberFormat="1" applyFont="1" applyFill="1" applyBorder="1" applyAlignment="1">
      <alignment horizontal="center" vertical="center" shrinkToFit="1"/>
    </xf>
    <xf numFmtId="176" fontId="10" fillId="4" borderId="8" xfId="0" applyNumberFormat="1" applyFont="1" applyFill="1" applyBorder="1" applyAlignment="1">
      <alignment vertical="center" shrinkToFit="1"/>
    </xf>
    <xf numFmtId="10" fontId="10" fillId="4" borderId="10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vertical="center" shrinkToFit="1"/>
    </xf>
    <xf numFmtId="0" fontId="10" fillId="4" borderId="0" xfId="0" applyFont="1" applyFill="1" applyAlignment="1">
      <alignment vertical="center" shrinkToFit="1"/>
    </xf>
    <xf numFmtId="176" fontId="10" fillId="4" borderId="9" xfId="0" quotePrefix="1" applyNumberFormat="1" applyFont="1" applyFill="1" applyBorder="1" applyAlignment="1">
      <alignment horizontal="center" vertical="center" shrinkToFit="1"/>
    </xf>
    <xf numFmtId="41" fontId="10" fillId="4" borderId="10" xfId="0" applyNumberFormat="1" applyFont="1" applyFill="1" applyBorder="1" applyAlignment="1">
      <alignment horizontal="center" vertical="center" shrinkToFit="1"/>
    </xf>
    <xf numFmtId="41" fontId="10" fillId="4" borderId="7" xfId="0" applyNumberFormat="1" applyFont="1" applyFill="1" applyBorder="1" applyAlignment="1">
      <alignment vertical="center" shrinkToFit="1"/>
    </xf>
    <xf numFmtId="176" fontId="10" fillId="4" borderId="25" xfId="0" applyNumberFormat="1" applyFont="1" applyFill="1" applyBorder="1" applyAlignment="1">
      <alignment vertical="center" shrinkToFit="1"/>
    </xf>
    <xf numFmtId="41" fontId="10" fillId="0" borderId="7" xfId="0" applyNumberFormat="1" applyFont="1" applyBorder="1" applyAlignment="1">
      <alignment vertical="center" shrinkToFit="1"/>
    </xf>
    <xf numFmtId="41" fontId="10" fillId="0" borderId="8" xfId="1" applyFont="1" applyBorder="1" applyAlignment="1">
      <alignment vertical="center" shrinkToFit="1"/>
    </xf>
    <xf numFmtId="176" fontId="10" fillId="0" borderId="33" xfId="0" applyNumberFormat="1" applyFont="1" applyBorder="1" applyAlignment="1">
      <alignment horizontal="left" vertical="center" shrinkToFit="1"/>
    </xf>
    <xf numFmtId="41" fontId="10" fillId="0" borderId="10" xfId="0" quotePrefix="1" applyNumberFormat="1" applyFont="1" applyBorder="1" applyAlignment="1">
      <alignment horizontal="center" vertical="center" shrinkToFit="1"/>
    </xf>
    <xf numFmtId="41" fontId="10" fillId="0" borderId="7" xfId="0" applyNumberFormat="1" applyFont="1" applyBorder="1" applyAlignment="1">
      <alignment horizontal="left" vertical="center" shrinkToFit="1"/>
    </xf>
    <xf numFmtId="176" fontId="10" fillId="0" borderId="8" xfId="0" applyNumberFormat="1" applyFont="1" applyBorder="1" applyAlignment="1">
      <alignment horizontal="left" vertical="center" shrinkToFit="1"/>
    </xf>
    <xf numFmtId="41" fontId="10" fillId="0" borderId="10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 shrinkToFit="1"/>
    </xf>
    <xf numFmtId="41" fontId="10" fillId="0" borderId="12" xfId="1" applyFont="1" applyBorder="1" applyAlignment="1">
      <alignment vertical="center" shrinkToFit="1"/>
    </xf>
    <xf numFmtId="176" fontId="10" fillId="0" borderId="26" xfId="0" applyNumberFormat="1" applyFont="1" applyBorder="1" applyAlignment="1">
      <alignment horizontal="center" vertical="center" shrinkToFit="1"/>
    </xf>
    <xf numFmtId="41" fontId="10" fillId="0" borderId="26" xfId="1" applyFont="1" applyBorder="1" applyAlignment="1">
      <alignment vertical="center" shrinkToFit="1"/>
    </xf>
    <xf numFmtId="41" fontId="10" fillId="0" borderId="14" xfId="0" applyNumberFormat="1" applyFont="1" applyBorder="1" applyAlignment="1">
      <alignment horizontal="center" vertical="center" shrinkToFit="1"/>
    </xf>
    <xf numFmtId="0" fontId="10" fillId="0" borderId="0" xfId="0" applyFont="1" applyAlignment="1"/>
    <xf numFmtId="0" fontId="10" fillId="7" borderId="35" xfId="0" applyFont="1" applyFill="1" applyBorder="1" applyAlignment="1">
      <alignment horizontal="center" vertical="center"/>
    </xf>
    <xf numFmtId="41" fontId="10" fillId="7" borderId="36" xfId="0" applyNumberFormat="1" applyFont="1" applyFill="1" applyBorder="1">
      <alignment vertical="center"/>
    </xf>
    <xf numFmtId="0" fontId="10" fillId="7" borderId="37" xfId="0" applyFont="1" applyFill="1" applyBorder="1" applyAlignment="1">
      <alignment vertical="center" shrinkToFit="1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3" fontId="2" fillId="4" borderId="0" xfId="1" applyNumberFormat="1" applyFont="1" applyFill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1"/>
    </xf>
    <xf numFmtId="3" fontId="0" fillId="4" borderId="0" xfId="1" applyNumberFormat="1" applyFont="1" applyFill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0" borderId="38" xfId="0" applyFont="1" applyBorder="1" applyAlignment="1">
      <alignment horizontal="center" vertical="center" wrapText="1"/>
    </xf>
    <xf numFmtId="14" fontId="14" fillId="0" borderId="38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vertical="center" shrinkToFit="1"/>
    </xf>
    <xf numFmtId="186" fontId="10" fillId="0" borderId="3" xfId="0" applyNumberFormat="1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1" fontId="10" fillId="0" borderId="0" xfId="0" applyNumberFormat="1" applyFont="1" applyAlignment="1">
      <alignment horizontal="right" vertical="center"/>
    </xf>
    <xf numFmtId="0" fontId="10" fillId="0" borderId="6" xfId="0" applyFont="1" applyBorder="1">
      <alignment vertical="center"/>
    </xf>
    <xf numFmtId="0" fontId="10" fillId="0" borderId="1" xfId="0" applyFont="1" applyBorder="1" applyAlignment="1">
      <alignment vertical="top" shrinkToFit="1"/>
    </xf>
    <xf numFmtId="0" fontId="10" fillId="0" borderId="0" xfId="0" applyFont="1" applyAlignment="1">
      <alignment vertical="top" shrinkToFi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1" fontId="10" fillId="0" borderId="0" xfId="0" applyNumberFormat="1" applyFont="1">
      <alignment vertical="center"/>
    </xf>
    <xf numFmtId="0" fontId="10" fillId="0" borderId="5" xfId="0" applyFont="1" applyBorder="1" applyAlignment="1"/>
    <xf numFmtId="177" fontId="10" fillId="0" borderId="0" xfId="0" applyNumberFormat="1" applyFont="1" applyAlignment="1">
      <alignment horizontal="right" vertical="center"/>
    </xf>
    <xf numFmtId="177" fontId="10" fillId="0" borderId="0" xfId="0" applyNumberFormat="1" applyFont="1">
      <alignment vertical="center"/>
    </xf>
    <xf numFmtId="181" fontId="10" fillId="0" borderId="0" xfId="0" applyNumberFormat="1" applyFont="1" applyAlignment="1">
      <alignment horizontal="right" vertical="center"/>
    </xf>
    <xf numFmtId="182" fontId="10" fillId="0" borderId="0" xfId="0" applyNumberFormat="1" applyFont="1" applyAlignment="1">
      <alignment horizontal="center"/>
    </xf>
    <xf numFmtId="183" fontId="10" fillId="0" borderId="6" xfId="0" applyNumberFormat="1" applyFont="1" applyBorder="1" applyAlignment="1">
      <alignment horizontal="left"/>
    </xf>
    <xf numFmtId="0" fontId="10" fillId="0" borderId="1" xfId="0" applyFont="1" applyBorder="1" applyAlignment="1"/>
    <xf numFmtId="176" fontId="9" fillId="0" borderId="9" xfId="0" applyNumberFormat="1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0" fillId="7" borderId="133" xfId="0" applyFont="1" applyFill="1" applyBorder="1" applyAlignment="1">
      <alignment vertical="center" shrinkToFit="1"/>
    </xf>
    <xf numFmtId="0" fontId="17" fillId="4" borderId="135" xfId="0" applyFont="1" applyFill="1" applyBorder="1" applyAlignment="1">
      <alignment horizontal="right" vertical="center" wrapText="1" indent="1"/>
    </xf>
    <xf numFmtId="0" fontId="1" fillId="0" borderId="0" xfId="0" applyFont="1">
      <alignment vertical="center"/>
    </xf>
    <xf numFmtId="192" fontId="0" fillId="0" borderId="0" xfId="0" applyNumberFormat="1">
      <alignment vertical="center"/>
    </xf>
    <xf numFmtId="0" fontId="1" fillId="0" borderId="26" xfId="0" applyFont="1" applyBorder="1">
      <alignment vertical="center"/>
    </xf>
    <xf numFmtId="0" fontId="0" fillId="0" borderId="8" xfId="0" applyBorder="1">
      <alignment vertical="center"/>
    </xf>
    <xf numFmtId="192" fontId="0" fillId="0" borderId="8" xfId="0" applyNumberFormat="1" applyBorder="1">
      <alignment vertical="center"/>
    </xf>
    <xf numFmtId="192" fontId="0" fillId="0" borderId="138" xfId="0" applyNumberFormat="1" applyBorder="1">
      <alignment vertical="center"/>
    </xf>
    <xf numFmtId="0" fontId="33" fillId="0" borderId="139" xfId="0" applyFont="1" applyBorder="1" applyAlignment="1">
      <alignment horizontal="center" vertical="center" wrapText="1"/>
    </xf>
    <xf numFmtId="0" fontId="33" fillId="0" borderId="140" xfId="0" applyFont="1" applyBorder="1" applyAlignment="1">
      <alignment horizontal="center" vertical="center" wrapText="1"/>
    </xf>
    <xf numFmtId="0" fontId="26" fillId="0" borderId="0" xfId="0" applyFont="1" applyAlignment="1">
      <alignment vertical="center" shrinkToFit="1"/>
    </xf>
    <xf numFmtId="0" fontId="17" fillId="4" borderId="135" xfId="0" applyFont="1" applyFill="1" applyBorder="1" applyAlignment="1">
      <alignment horizontal="center" vertical="center" wrapText="1"/>
    </xf>
    <xf numFmtId="0" fontId="34" fillId="0" borderId="5" xfId="0" applyFont="1" applyBorder="1" applyAlignment="1"/>
    <xf numFmtId="177" fontId="34" fillId="0" borderId="0" xfId="0" applyNumberFormat="1" applyFont="1" applyAlignment="1">
      <alignment horizontal="right" vertical="center"/>
    </xf>
    <xf numFmtId="177" fontId="34" fillId="0" borderId="0" xfId="0" applyNumberFormat="1" applyFont="1">
      <alignment vertical="center"/>
    </xf>
    <xf numFmtId="181" fontId="34" fillId="0" borderId="0" xfId="0" applyNumberFormat="1" applyFont="1" applyAlignment="1">
      <alignment horizontal="right" vertical="center"/>
    </xf>
    <xf numFmtId="182" fontId="34" fillId="0" borderId="0" xfId="0" applyNumberFormat="1" applyFont="1" applyAlignment="1">
      <alignment horizontal="center"/>
    </xf>
    <xf numFmtId="183" fontId="34" fillId="0" borderId="6" xfId="0" applyNumberFormat="1" applyFont="1" applyBorder="1" applyAlignment="1">
      <alignment horizontal="left"/>
    </xf>
    <xf numFmtId="0" fontId="34" fillId="0" borderId="5" xfId="4" applyFont="1" applyBorder="1" applyAlignment="1"/>
    <xf numFmtId="177" fontId="34" fillId="0" borderId="0" xfId="4" applyNumberFormat="1" applyFont="1" applyAlignment="1">
      <alignment horizontal="right" vertical="center"/>
    </xf>
    <xf numFmtId="177" fontId="34" fillId="0" borderId="0" xfId="4" applyNumberFormat="1" applyFont="1">
      <alignment vertical="center"/>
    </xf>
    <xf numFmtId="181" fontId="34" fillId="0" borderId="0" xfId="4" applyNumberFormat="1" applyFont="1" applyAlignment="1">
      <alignment horizontal="right" vertical="center"/>
    </xf>
    <xf numFmtId="182" fontId="34" fillId="0" borderId="0" xfId="4" applyNumberFormat="1" applyFont="1" applyAlignment="1">
      <alignment horizontal="center"/>
    </xf>
    <xf numFmtId="0" fontId="34" fillId="0" borderId="6" xfId="0" applyFont="1" applyBorder="1" applyAlignment="1"/>
    <xf numFmtId="0" fontId="36" fillId="4" borderId="134" xfId="0" applyFont="1" applyFill="1" applyBorder="1" applyAlignment="1">
      <alignment horizontal="center" vertical="center" wrapText="1"/>
    </xf>
    <xf numFmtId="0" fontId="36" fillId="4" borderId="134" xfId="0" applyFont="1" applyFill="1" applyBorder="1" applyAlignment="1">
      <alignment horizontal="right" vertical="center" wrapText="1" indent="1"/>
    </xf>
    <xf numFmtId="0" fontId="36" fillId="4" borderId="135" xfId="0" applyFont="1" applyFill="1" applyBorder="1" applyAlignment="1">
      <alignment horizontal="center" vertical="center" wrapText="1"/>
    </xf>
    <xf numFmtId="0" fontId="36" fillId="4" borderId="135" xfId="0" applyFont="1" applyFill="1" applyBorder="1" applyAlignment="1">
      <alignment horizontal="right" vertical="center" wrapText="1" inden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7" xfId="0" applyFont="1" applyFill="1" applyBorder="1" applyAlignment="1">
      <alignment horizontal="center" vertical="center" wrapText="1"/>
    </xf>
    <xf numFmtId="0" fontId="36" fillId="4" borderId="142" xfId="0" applyFont="1" applyFill="1" applyBorder="1" applyAlignment="1">
      <alignment horizontal="center" vertical="center" wrapText="1"/>
    </xf>
    <xf numFmtId="0" fontId="36" fillId="4" borderId="143" xfId="0" applyFont="1" applyFill="1" applyBorder="1" applyAlignment="1">
      <alignment horizontal="right" vertical="center" wrapText="1" indent="1"/>
    </xf>
    <xf numFmtId="0" fontId="36" fillId="4" borderId="144" xfId="0" applyFont="1" applyFill="1" applyBorder="1" applyAlignment="1">
      <alignment horizontal="right" vertical="center" wrapText="1" indent="1"/>
    </xf>
    <xf numFmtId="0" fontId="36" fillId="4" borderId="135" xfId="0" applyFont="1" applyFill="1" applyBorder="1" applyAlignment="1">
      <alignment horizontal="center" vertical="center" wrapText="1"/>
    </xf>
    <xf numFmtId="0" fontId="36" fillId="4" borderId="134" xfId="0" applyFont="1" applyFill="1" applyBorder="1" applyAlignment="1">
      <alignment horizontal="center" vertical="center" wrapText="1"/>
    </xf>
    <xf numFmtId="0" fontId="36" fillId="4" borderId="14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6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176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3" fontId="2" fillId="6" borderId="0" xfId="1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3" fontId="2" fillId="4" borderId="0" xfId="1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76" fontId="2" fillId="6" borderId="0" xfId="1" applyNumberFormat="1" applyFont="1" applyFill="1" applyAlignment="1">
      <alignment horizontal="right" vertical="center"/>
    </xf>
    <xf numFmtId="180" fontId="2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3" fontId="2" fillId="6" borderId="0" xfId="0" applyNumberFormat="1" applyFont="1" applyFill="1" applyAlignment="1">
      <alignment horizontal="right" vertical="center"/>
    </xf>
    <xf numFmtId="0" fontId="2" fillId="6" borderId="0" xfId="0" applyFont="1" applyFill="1" applyAlignment="1">
      <alignment horizontal="right" vertical="center"/>
    </xf>
    <xf numFmtId="0" fontId="17" fillId="4" borderId="146" xfId="0" applyFont="1" applyFill="1" applyBorder="1" applyAlignment="1">
      <alignment horizontal="center" vertical="center" wrapText="1"/>
    </xf>
    <xf numFmtId="0" fontId="17" fillId="4" borderId="137" xfId="0" applyFont="1" applyFill="1" applyBorder="1" applyAlignment="1">
      <alignment horizontal="center" vertical="center" wrapText="1"/>
    </xf>
    <xf numFmtId="0" fontId="17" fillId="4" borderId="147" xfId="0" applyFont="1" applyFill="1" applyBorder="1" applyAlignment="1">
      <alignment horizontal="right" vertical="center" wrapText="1" indent="1"/>
    </xf>
    <xf numFmtId="0" fontId="17" fillId="4" borderId="0" xfId="0" applyFont="1" applyFill="1" applyAlignment="1">
      <alignment horizontal="right" vertical="center" wrapText="1" indent="1"/>
    </xf>
    <xf numFmtId="0" fontId="17" fillId="4" borderId="145" xfId="0" applyFont="1" applyFill="1" applyBorder="1" applyAlignment="1">
      <alignment horizontal="center" vertical="center" wrapText="1"/>
    </xf>
    <xf numFmtId="0" fontId="17" fillId="4" borderId="134" xfId="0" applyFont="1" applyFill="1" applyBorder="1" applyAlignment="1">
      <alignment horizontal="center" vertical="center" wrapText="1"/>
    </xf>
    <xf numFmtId="176" fontId="3" fillId="4" borderId="42" xfId="0" applyNumberFormat="1" applyFont="1" applyFill="1" applyBorder="1" applyAlignment="1">
      <alignment horizontal="center" vertical="center" shrinkToFit="1"/>
    </xf>
    <xf numFmtId="176" fontId="3" fillId="4" borderId="43" xfId="0" applyNumberFormat="1" applyFont="1" applyFill="1" applyBorder="1" applyAlignment="1">
      <alignment horizontal="center" vertical="center" shrinkToFit="1"/>
    </xf>
    <xf numFmtId="176" fontId="3" fillId="4" borderId="29" xfId="0" applyNumberFormat="1" applyFont="1" applyFill="1" applyBorder="1" applyAlignment="1">
      <alignment horizontal="center" vertical="center" shrinkToFit="1"/>
    </xf>
    <xf numFmtId="41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18" fillId="0" borderId="0" xfId="0" applyFont="1" applyAlignment="1">
      <alignment vertical="center" wrapText="1" shrinkToFit="1"/>
    </xf>
    <xf numFmtId="0" fontId="18" fillId="0" borderId="6" xfId="0" applyFont="1" applyBorder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shrinkToFit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0" xfId="0" applyFont="1" applyAlignment="1">
      <alignment horizontal="center" vertical="center" wrapText="1"/>
    </xf>
    <xf numFmtId="41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34" fillId="4" borderId="5" xfId="4" applyFont="1" applyFill="1" applyBorder="1" applyAlignment="1">
      <alignment horizontal="left" vertical="center" wrapText="1"/>
    </xf>
    <xf numFmtId="0" fontId="34" fillId="4" borderId="0" xfId="4" applyFont="1" applyFill="1" applyAlignment="1">
      <alignment horizontal="left" vertical="center" wrapText="1"/>
    </xf>
    <xf numFmtId="0" fontId="34" fillId="4" borderId="6" xfId="4" applyFont="1" applyFill="1" applyBorder="1" applyAlignment="1">
      <alignment horizontal="left" vertical="center" wrapText="1"/>
    </xf>
    <xf numFmtId="0" fontId="9" fillId="4" borderId="5" xfId="4" applyFont="1" applyFill="1" applyBorder="1" applyAlignment="1">
      <alignment horizontal="left" vertical="center" wrapText="1"/>
    </xf>
    <xf numFmtId="0" fontId="9" fillId="4" borderId="0" xfId="4" applyFont="1" applyFill="1" applyAlignment="1">
      <alignment horizontal="left" vertical="center" wrapText="1"/>
    </xf>
    <xf numFmtId="0" fontId="9" fillId="4" borderId="6" xfId="4" applyFont="1" applyFill="1" applyBorder="1" applyAlignment="1">
      <alignment horizontal="left" vertical="center" wrapText="1"/>
    </xf>
    <xf numFmtId="41" fontId="8" fillId="0" borderId="0" xfId="1" applyFont="1" applyAlignment="1">
      <alignment horizontal="center" vertical="center" wrapText="1"/>
    </xf>
    <xf numFmtId="41" fontId="8" fillId="0" borderId="102" xfId="1" applyFont="1" applyBorder="1" applyAlignment="1">
      <alignment horizontal="center" vertical="center" wrapText="1"/>
    </xf>
    <xf numFmtId="41" fontId="8" fillId="0" borderId="125" xfId="1" applyFont="1" applyBorder="1" applyAlignment="1">
      <alignment horizontal="center" vertical="center" wrapText="1"/>
    </xf>
    <xf numFmtId="41" fontId="8" fillId="0" borderId="126" xfId="1" applyFont="1" applyBorder="1" applyAlignment="1">
      <alignment horizontal="center" vertical="center" wrapText="1"/>
    </xf>
    <xf numFmtId="0" fontId="9" fillId="8" borderId="81" xfId="0" applyFont="1" applyFill="1" applyBorder="1" applyAlignment="1">
      <alignment horizontal="center" vertical="center"/>
    </xf>
    <xf numFmtId="0" fontId="9" fillId="8" borderId="82" xfId="0" applyFont="1" applyFill="1" applyBorder="1" applyAlignment="1">
      <alignment horizontal="center" vertical="center"/>
    </xf>
    <xf numFmtId="41" fontId="8" fillId="0" borderId="23" xfId="1" applyFont="1" applyBorder="1" applyAlignment="1">
      <alignment horizontal="center" vertical="center"/>
    </xf>
    <xf numFmtId="41" fontId="8" fillId="0" borderId="25" xfId="1" applyFont="1" applyBorder="1" applyAlignment="1">
      <alignment horizontal="center" vertical="center"/>
    </xf>
    <xf numFmtId="41" fontId="8" fillId="0" borderId="23" xfId="1" applyFont="1" applyBorder="1">
      <alignment vertical="center"/>
    </xf>
    <xf numFmtId="41" fontId="8" fillId="0" borderId="24" xfId="1" applyFont="1" applyBorder="1">
      <alignment vertical="center"/>
    </xf>
    <xf numFmtId="41" fontId="8" fillId="0" borderId="25" xfId="1" applyFont="1" applyBorder="1">
      <alignment vertical="center"/>
    </xf>
    <xf numFmtId="41" fontId="8" fillId="6" borderId="23" xfId="1" applyFont="1" applyFill="1" applyBorder="1">
      <alignment vertical="center"/>
    </xf>
    <xf numFmtId="41" fontId="8" fillId="6" borderId="24" xfId="1" applyFont="1" applyFill="1" applyBorder="1">
      <alignment vertical="center"/>
    </xf>
    <xf numFmtId="41" fontId="8" fillId="6" borderId="25" xfId="1" applyFont="1" applyFill="1" applyBorder="1">
      <alignment vertical="center"/>
    </xf>
    <xf numFmtId="0" fontId="9" fillId="0" borderId="127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41" fontId="8" fillId="6" borderId="23" xfId="0" applyNumberFormat="1" applyFont="1" applyFill="1" applyBorder="1" applyAlignment="1">
      <alignment horizontal="center" vertical="center"/>
    </xf>
    <xf numFmtId="41" fontId="8" fillId="6" borderId="24" xfId="0" applyNumberFormat="1" applyFont="1" applyFill="1" applyBorder="1" applyAlignment="1">
      <alignment horizontal="center" vertical="center"/>
    </xf>
    <xf numFmtId="41" fontId="20" fillId="6" borderId="101" xfId="0" applyNumberFormat="1" applyFont="1" applyFill="1" applyBorder="1" applyAlignment="1">
      <alignment horizontal="center" vertical="center"/>
    </xf>
    <xf numFmtId="41" fontId="20" fillId="6" borderId="24" xfId="0" applyNumberFormat="1" applyFont="1" applyFill="1" applyBorder="1" applyAlignment="1">
      <alignment horizontal="center" vertical="center"/>
    </xf>
    <xf numFmtId="41" fontId="20" fillId="6" borderId="25" xfId="0" applyNumberFormat="1" applyFont="1" applyFill="1" applyBorder="1" applyAlignment="1">
      <alignment horizontal="center" vertical="center"/>
    </xf>
    <xf numFmtId="41" fontId="8" fillId="8" borderId="128" xfId="1" applyFont="1" applyFill="1" applyBorder="1" applyAlignment="1">
      <alignment horizontal="center" vertical="center" wrapText="1"/>
    </xf>
    <xf numFmtId="41" fontId="8" fillId="8" borderId="129" xfId="1" applyFont="1" applyFill="1" applyBorder="1" applyAlignment="1">
      <alignment horizontal="center" vertical="center" wrapText="1"/>
    </xf>
    <xf numFmtId="41" fontId="8" fillId="8" borderId="130" xfId="1" applyFont="1" applyFill="1" applyBorder="1" applyAlignment="1">
      <alignment horizontal="center" vertical="center" wrapText="1"/>
    </xf>
    <xf numFmtId="41" fontId="8" fillId="6" borderId="23" xfId="1" applyFont="1" applyFill="1" applyBorder="1" applyAlignment="1">
      <alignment horizontal="left" vertical="center"/>
    </xf>
    <xf numFmtId="41" fontId="8" fillId="6" borderId="24" xfId="1" applyFont="1" applyFill="1" applyBorder="1" applyAlignment="1">
      <alignment horizontal="left" vertical="center"/>
    </xf>
    <xf numFmtId="41" fontId="8" fillId="6" borderId="103" xfId="1" applyFont="1" applyFill="1" applyBorder="1" applyAlignment="1">
      <alignment horizontal="left" vertical="center"/>
    </xf>
    <xf numFmtId="41" fontId="8" fillId="0" borderId="24" xfId="1" applyFont="1" applyBorder="1" applyAlignment="1">
      <alignment horizontal="center" vertical="center"/>
    </xf>
    <xf numFmtId="41" fontId="8" fillId="0" borderId="103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94" xfId="1" applyFont="1" applyBorder="1" applyAlignment="1">
      <alignment horizontal="center" vertical="center"/>
    </xf>
    <xf numFmtId="41" fontId="8" fillId="0" borderId="95" xfId="1" applyFont="1" applyBorder="1" applyAlignment="1">
      <alignment horizontal="center" vertical="center"/>
    </xf>
    <xf numFmtId="41" fontId="8" fillId="0" borderId="48" xfId="1" applyFont="1" applyBorder="1" applyAlignment="1">
      <alignment horizontal="center" vertical="center"/>
    </xf>
    <xf numFmtId="41" fontId="8" fillId="0" borderId="49" xfId="1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6" borderId="119" xfId="0" applyFont="1" applyFill="1" applyBorder="1" applyAlignment="1">
      <alignment horizontal="center" vertical="center"/>
    </xf>
    <xf numFmtId="0" fontId="8" fillId="6" borderId="120" xfId="0" applyFont="1" applyFill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5" fillId="8" borderId="121" xfId="0" applyFont="1" applyFill="1" applyBorder="1" applyAlignment="1">
      <alignment horizontal="center" vertical="center"/>
    </xf>
    <xf numFmtId="0" fontId="5" fillId="8" borderId="122" xfId="0" applyFont="1" applyFill="1" applyBorder="1" applyAlignment="1">
      <alignment horizontal="center" vertical="center"/>
    </xf>
    <xf numFmtId="0" fontId="5" fillId="8" borderId="1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4" borderId="119" xfId="0" applyFont="1" applyFill="1" applyBorder="1" applyAlignment="1">
      <alignment horizontal="center" vertical="center"/>
    </xf>
    <xf numFmtId="0" fontId="8" fillId="4" borderId="120" xfId="0" applyFont="1" applyFill="1" applyBorder="1" applyAlignment="1">
      <alignment horizontal="center" vertical="center"/>
    </xf>
    <xf numFmtId="190" fontId="8" fillId="8" borderId="107" xfId="0" applyNumberFormat="1" applyFont="1" applyFill="1" applyBorder="1" applyAlignment="1">
      <alignment horizontal="right" vertical="center"/>
    </xf>
    <xf numFmtId="190" fontId="8" fillId="8" borderId="108" xfId="0" applyNumberFormat="1" applyFont="1" applyFill="1" applyBorder="1" applyAlignment="1">
      <alignment horizontal="right" vertical="center"/>
    </xf>
    <xf numFmtId="190" fontId="8" fillId="8" borderId="81" xfId="0" applyNumberFormat="1" applyFont="1" applyFill="1" applyBorder="1" applyAlignment="1">
      <alignment horizontal="right" vertical="center"/>
    </xf>
    <xf numFmtId="188" fontId="8" fillId="8" borderId="124" xfId="1" applyNumberFormat="1" applyFont="1" applyFill="1" applyBorder="1" applyAlignment="1">
      <alignment horizontal="center" vertical="center"/>
    </xf>
    <xf numFmtId="0" fontId="0" fillId="8" borderId="122" xfId="0" applyFill="1" applyBorder="1">
      <alignment vertical="center"/>
    </xf>
    <xf numFmtId="41" fontId="8" fillId="6" borderId="101" xfId="1" applyFont="1" applyFill="1" applyBorder="1" applyAlignment="1">
      <alignment horizontal="center" vertical="center"/>
    </xf>
    <xf numFmtId="41" fontId="8" fillId="6" borderId="24" xfId="1" applyFont="1" applyFill="1" applyBorder="1" applyAlignment="1">
      <alignment horizontal="center" vertical="center"/>
    </xf>
    <xf numFmtId="41" fontId="8" fillId="6" borderId="25" xfId="1" applyFont="1" applyFill="1" applyBorder="1" applyAlignment="1">
      <alignment horizontal="center" vertical="center"/>
    </xf>
    <xf numFmtId="41" fontId="8" fillId="4" borderId="46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41" fontId="8" fillId="0" borderId="98" xfId="1" applyFont="1" applyBorder="1" applyAlignment="1">
      <alignment horizontal="center" vertical="center"/>
    </xf>
    <xf numFmtId="41" fontId="8" fillId="0" borderId="99" xfId="1" applyFont="1" applyBorder="1" applyAlignment="1">
      <alignment horizontal="center" vertical="center"/>
    </xf>
    <xf numFmtId="41" fontId="8" fillId="0" borderId="100" xfId="1" applyFont="1" applyBorder="1" applyAlignment="1">
      <alignment horizontal="center" vertical="center"/>
    </xf>
    <xf numFmtId="41" fontId="8" fillId="6" borderId="101" xfId="1" applyFont="1" applyFill="1" applyBorder="1" applyAlignment="1">
      <alignment horizontal="left" vertical="center"/>
    </xf>
    <xf numFmtId="41" fontId="8" fillId="6" borderId="25" xfId="1" applyFont="1" applyFill="1" applyBorder="1" applyAlignment="1">
      <alignment horizontal="left" vertical="center"/>
    </xf>
    <xf numFmtId="41" fontId="8" fillId="0" borderId="101" xfId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1" fillId="6" borderId="88" xfId="0" applyFont="1" applyFill="1" applyBorder="1" applyAlignment="1">
      <alignment horizontal="center" vertical="center" wrapText="1"/>
    </xf>
    <xf numFmtId="0" fontId="21" fillId="6" borderId="89" xfId="0" applyFont="1" applyFill="1" applyBorder="1" applyAlignment="1">
      <alignment horizontal="center" vertical="center" wrapText="1"/>
    </xf>
    <xf numFmtId="0" fontId="21" fillId="6" borderId="90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1" fontId="24" fillId="6" borderId="23" xfId="1" applyNumberFormat="1" applyFont="1" applyFill="1" applyBorder="1" applyAlignment="1">
      <alignment horizontal="center" vertical="center"/>
    </xf>
    <xf numFmtId="1" fontId="24" fillId="6" borderId="25" xfId="1" applyNumberFormat="1" applyFont="1" applyFill="1" applyBorder="1" applyAlignment="1">
      <alignment horizontal="center" vertical="center"/>
    </xf>
    <xf numFmtId="1" fontId="24" fillId="6" borderId="103" xfId="1" applyNumberFormat="1" applyFont="1" applyFill="1" applyBorder="1" applyAlignment="1">
      <alignment horizontal="center" vertical="center"/>
    </xf>
    <xf numFmtId="189" fontId="0" fillId="6" borderId="12" xfId="1" applyNumberFormat="1" applyFont="1" applyFill="1" applyBorder="1" applyAlignment="1">
      <alignment horizontal="center" vertical="center"/>
    </xf>
    <xf numFmtId="189" fontId="0" fillId="6" borderId="104" xfId="1" applyNumberFormat="1" applyFont="1" applyFill="1" applyBorder="1" applyAlignment="1">
      <alignment horizontal="center" vertical="center"/>
    </xf>
    <xf numFmtId="189" fontId="0" fillId="6" borderId="105" xfId="1" applyNumberFormat="1" applyFont="1" applyFill="1" applyBorder="1" applyAlignment="1">
      <alignment horizontal="center" vertical="center"/>
    </xf>
    <xf numFmtId="0" fontId="0" fillId="6" borderId="106" xfId="1" applyNumberFormat="1" applyFont="1" applyFill="1" applyBorder="1" applyAlignment="1">
      <alignment horizontal="center" vertical="center"/>
    </xf>
    <xf numFmtId="0" fontId="0" fillId="6" borderId="43" xfId="1" applyNumberFormat="1" applyFont="1" applyFill="1" applyBorder="1" applyAlignment="1">
      <alignment horizontal="center" vertical="center"/>
    </xf>
    <xf numFmtId="0" fontId="0" fillId="6" borderId="84" xfId="1" applyNumberFormat="1" applyFont="1" applyFill="1" applyBorder="1" applyAlignment="1">
      <alignment horizontal="center" vertical="center"/>
    </xf>
    <xf numFmtId="188" fontId="8" fillId="8" borderId="107" xfId="1" applyNumberFormat="1" applyFont="1" applyFill="1" applyBorder="1" applyAlignment="1">
      <alignment horizontal="right" vertical="center"/>
    </xf>
    <xf numFmtId="41" fontId="8" fillId="8" borderId="108" xfId="1" applyFont="1" applyFill="1" applyBorder="1" applyAlignment="1">
      <alignment horizontal="right" vertical="center"/>
    </xf>
    <xf numFmtId="41" fontId="8" fillId="8" borderId="109" xfId="1" applyFont="1" applyFill="1" applyBorder="1" applyAlignment="1">
      <alignment horizontal="right" vertical="center"/>
    </xf>
    <xf numFmtId="14" fontId="20" fillId="0" borderId="75" xfId="0" applyNumberFormat="1" applyFont="1" applyBorder="1" applyAlignment="1">
      <alignment horizontal="center" vertical="center"/>
    </xf>
    <xf numFmtId="14" fontId="20" fillId="0" borderId="110" xfId="0" applyNumberFormat="1" applyFont="1" applyBorder="1" applyAlignment="1">
      <alignment horizontal="center" vertical="center"/>
    </xf>
    <xf numFmtId="14" fontId="20" fillId="0" borderId="111" xfId="0" applyNumberFormat="1" applyFont="1" applyBorder="1" applyAlignment="1">
      <alignment horizontal="center" vertical="center"/>
    </xf>
    <xf numFmtId="14" fontId="20" fillId="0" borderId="112" xfId="0" applyNumberFormat="1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31" fontId="9" fillId="0" borderId="88" xfId="0" applyNumberFormat="1" applyFont="1" applyBorder="1" applyAlignment="1">
      <alignment horizontal="center" vertical="center"/>
    </xf>
    <xf numFmtId="31" fontId="9" fillId="0" borderId="89" xfId="0" applyNumberFormat="1" applyFont="1" applyBorder="1" applyAlignment="1">
      <alignment horizontal="center" vertical="center"/>
    </xf>
    <xf numFmtId="31" fontId="9" fillId="0" borderId="90" xfId="0" applyNumberFormat="1" applyFont="1" applyBorder="1" applyAlignment="1">
      <alignment horizontal="center" vertical="center"/>
    </xf>
    <xf numFmtId="0" fontId="21" fillId="6" borderId="68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center" vertical="center" wrapText="1"/>
    </xf>
    <xf numFmtId="41" fontId="8" fillId="0" borderId="8" xfId="1" applyFont="1" applyBorder="1">
      <alignment vertical="center"/>
    </xf>
    <xf numFmtId="41" fontId="20" fillId="0" borderId="8" xfId="1" applyFont="1" applyBorder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188" fontId="5" fillId="0" borderId="94" xfId="1" applyNumberFormat="1" applyFont="1" applyBorder="1" applyAlignment="1">
      <alignment horizontal="right" vertical="center"/>
    </xf>
    <xf numFmtId="188" fontId="5" fillId="0" borderId="95" xfId="1" applyNumberFormat="1" applyFont="1" applyBorder="1" applyAlignment="1">
      <alignment horizontal="right" vertical="center"/>
    </xf>
    <xf numFmtId="188" fontId="5" fillId="0" borderId="96" xfId="1" applyNumberFormat="1" applyFont="1" applyBorder="1" applyAlignment="1">
      <alignment horizontal="right" vertical="center"/>
    </xf>
    <xf numFmtId="0" fontId="9" fillId="0" borderId="8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91" fontId="8" fillId="0" borderId="97" xfId="0" applyNumberFormat="1" applyFont="1" applyBorder="1" applyAlignment="1">
      <alignment horizontal="center" vertical="center"/>
    </xf>
    <xf numFmtId="191" fontId="8" fillId="0" borderId="79" xfId="0" applyNumberFormat="1" applyFont="1" applyBorder="1" applyAlignment="1">
      <alignment horizontal="center" vertical="center"/>
    </xf>
    <xf numFmtId="191" fontId="8" fillId="0" borderId="57" xfId="0" applyNumberFormat="1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191" fontId="8" fillId="0" borderId="8" xfId="0" applyNumberFormat="1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73" xfId="0" applyFont="1" applyFill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188" fontId="8" fillId="0" borderId="75" xfId="1" applyNumberFormat="1" applyFont="1" applyBorder="1" applyAlignment="1">
      <alignment horizontal="right" vertical="center"/>
    </xf>
    <xf numFmtId="188" fontId="8" fillId="0" borderId="76" xfId="1" applyNumberFormat="1" applyFont="1" applyBorder="1" applyAlignment="1">
      <alignment horizontal="right" vertical="center"/>
    </xf>
    <xf numFmtId="188" fontId="8" fillId="0" borderId="77" xfId="1" applyNumberFormat="1" applyFont="1" applyBorder="1" applyAlignment="1">
      <alignment horizontal="right" vertical="center"/>
    </xf>
    <xf numFmtId="41" fontId="8" fillId="0" borderId="78" xfId="1" applyFont="1" applyBorder="1" applyAlignment="1">
      <alignment horizontal="center" vertical="center"/>
    </xf>
    <xf numFmtId="41" fontId="8" fillId="0" borderId="79" xfId="1" applyFont="1" applyBorder="1" applyAlignment="1">
      <alignment horizontal="center" vertical="center"/>
    </xf>
    <xf numFmtId="41" fontId="8" fillId="6" borderId="80" xfId="1" applyFont="1" applyFill="1" applyBorder="1" applyAlignment="1">
      <alignment horizontal="center" vertical="center"/>
    </xf>
    <xf numFmtId="41" fontId="8" fillId="6" borderId="28" xfId="1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8" borderId="81" xfId="0" applyFont="1" applyFill="1" applyBorder="1" applyAlignment="1">
      <alignment horizontal="center" vertical="center"/>
    </xf>
    <xf numFmtId="0" fontId="8" fillId="8" borderId="82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41" fontId="0" fillId="6" borderId="19" xfId="1" applyFont="1" applyFill="1" applyBorder="1" applyAlignment="1">
      <alignment horizontal="center" vertical="center"/>
    </xf>
    <xf numFmtId="41" fontId="0" fillId="6" borderId="21" xfId="1" applyFont="1" applyFill="1" applyBorder="1" applyAlignment="1">
      <alignment horizontal="center" vertical="center"/>
    </xf>
    <xf numFmtId="1" fontId="23" fillId="6" borderId="8" xfId="1" applyNumberFormat="1" applyFont="1" applyFill="1" applyBorder="1" applyAlignment="1">
      <alignment horizontal="center" vertical="center"/>
    </xf>
    <xf numFmtId="41" fontId="0" fillId="6" borderId="7" xfId="1" applyFont="1" applyFill="1" applyBorder="1" applyAlignment="1">
      <alignment horizontal="center" vertical="center"/>
    </xf>
    <xf numFmtId="41" fontId="0" fillId="6" borderId="8" xfId="1" applyFont="1" applyFill="1" applyBorder="1" applyAlignment="1">
      <alignment horizontal="center" vertical="center"/>
    </xf>
    <xf numFmtId="41" fontId="7" fillId="4" borderId="27" xfId="1" applyFont="1" applyFill="1" applyBorder="1" applyAlignment="1">
      <alignment horizontal="left" vertical="center"/>
    </xf>
    <xf numFmtId="41" fontId="7" fillId="4" borderId="43" xfId="1" applyFont="1" applyFill="1" applyBorder="1" applyAlignment="1">
      <alignment horizontal="left" vertical="center"/>
    </xf>
    <xf numFmtId="41" fontId="7" fillId="4" borderId="84" xfId="1" applyFont="1" applyFill="1" applyBorder="1" applyAlignment="1">
      <alignment horizontal="left" vertical="center"/>
    </xf>
    <xf numFmtId="0" fontId="21" fillId="6" borderId="52" xfId="0" applyFont="1" applyFill="1" applyBorder="1" applyAlignment="1">
      <alignment horizontal="center" vertical="center"/>
    </xf>
    <xf numFmtId="0" fontId="21" fillId="6" borderId="5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1" fontId="0" fillId="6" borderId="21" xfId="1" applyNumberFormat="1" applyFont="1" applyFill="1" applyBorder="1" applyAlignment="1">
      <alignment horizontal="center" vertical="center"/>
    </xf>
    <xf numFmtId="41" fontId="8" fillId="0" borderId="30" xfId="1" applyFont="1" applyBorder="1" applyAlignment="1">
      <alignment horizontal="center" vertical="center"/>
    </xf>
    <xf numFmtId="188" fontId="8" fillId="0" borderId="48" xfId="1" applyNumberFormat="1" applyFont="1" applyBorder="1" applyAlignment="1">
      <alignment horizontal="right" vertical="center"/>
    </xf>
    <xf numFmtId="188" fontId="8" fillId="0" borderId="49" xfId="1" applyNumberFormat="1" applyFont="1" applyBorder="1" applyAlignment="1">
      <alignment horizontal="right" vertical="center"/>
    </xf>
    <xf numFmtId="188" fontId="8" fillId="0" borderId="56" xfId="1" applyNumberFormat="1" applyFont="1" applyBorder="1" applyAlignment="1">
      <alignment horizontal="right" vertical="center"/>
    </xf>
    <xf numFmtId="41" fontId="8" fillId="4" borderId="57" xfId="0" applyNumberFormat="1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21" fillId="6" borderId="63" xfId="0" applyFont="1" applyFill="1" applyBorder="1" applyAlignment="1">
      <alignment horizontal="center" vertical="center"/>
    </xf>
    <xf numFmtId="0" fontId="21" fillId="6" borderId="59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6" borderId="64" xfId="0" applyFont="1" applyFill="1" applyBorder="1" applyAlignment="1">
      <alignment horizontal="center" vertical="center"/>
    </xf>
    <xf numFmtId="0" fontId="9" fillId="6" borderId="65" xfId="0" applyFont="1" applyFill="1" applyBorder="1" applyAlignment="1">
      <alignment horizontal="center" vertical="center"/>
    </xf>
    <xf numFmtId="0" fontId="9" fillId="6" borderId="66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0" fontId="9" fillId="6" borderId="68" xfId="0" applyFont="1" applyFill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41" fontId="8" fillId="0" borderId="50" xfId="1" applyFont="1" applyBorder="1" applyAlignment="1">
      <alignment horizontal="center" vertical="center"/>
    </xf>
    <xf numFmtId="41" fontId="8" fillId="0" borderId="44" xfId="1" applyFont="1" applyBorder="1" applyAlignment="1">
      <alignment horizontal="center" vertical="center"/>
    </xf>
    <xf numFmtId="41" fontId="8" fillId="0" borderId="51" xfId="1" applyFont="1" applyBorder="1" applyAlignment="1">
      <alignment horizontal="center" vertical="center"/>
    </xf>
    <xf numFmtId="41" fontId="20" fillId="4" borderId="49" xfId="0" applyNumberFormat="1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</cellXfs>
  <cellStyles count="5">
    <cellStyle name="쉼표 [0]" xfId="1" builtinId="6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</xdr:row>
      <xdr:rowOff>0</xdr:rowOff>
    </xdr:from>
    <xdr:to>
      <xdr:col>2</xdr:col>
      <xdr:colOff>704850</xdr:colOff>
      <xdr:row>6</xdr:row>
      <xdr:rowOff>0</xdr:rowOff>
    </xdr:to>
    <xdr:sp macro="" textlink="">
      <xdr:nvSpPr>
        <xdr:cNvPr id="2065" name="Line 3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ShapeType="1"/>
        </xdr:cNvSpPr>
      </xdr:nvSpPr>
      <xdr:spPr>
        <a:xfrm>
          <a:off x="161925" y="1485900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 vertOverflow="clip" wrap="square" lIns="0" tIns="0" rIns="0" bIns="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>
    <xdr:from>
      <xdr:col>9</xdr:col>
      <xdr:colOff>85724</xdr:colOff>
      <xdr:row>6</xdr:row>
      <xdr:rowOff>0</xdr:rowOff>
    </xdr:from>
    <xdr:to>
      <xdr:col>10</xdr:col>
      <xdr:colOff>600075</xdr:colOff>
      <xdr:row>6</xdr:row>
      <xdr:rowOff>0</xdr:rowOff>
    </xdr:to>
    <xdr:sp macro="" textlink="">
      <xdr:nvSpPr>
        <xdr:cNvPr id="2066" name="Line 4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ShapeType="1"/>
        </xdr:cNvSpPr>
      </xdr:nvSpPr>
      <xdr:spPr>
        <a:xfrm>
          <a:off x="6200774" y="148590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 vertOverflow="clip" wrap="square" lIns="0" tIns="0" rIns="0" bIns="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6</xdr:row>
      <xdr:rowOff>0</xdr:rowOff>
    </xdr:from>
    <xdr:to>
      <xdr:col>10</xdr:col>
      <xdr:colOff>704850</xdr:colOff>
      <xdr:row>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>
        <a:xfrm>
          <a:off x="6486525" y="171450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 vertOverflow="clip" wrap="square" lIns="0" tIns="0" rIns="0" bIns="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  <xdr:twoCellAnchor>
    <xdr:from>
      <xdr:col>9</xdr:col>
      <xdr:colOff>66675</xdr:colOff>
      <xdr:row>6</xdr:row>
      <xdr:rowOff>0</xdr:rowOff>
    </xdr:from>
    <xdr:to>
      <xdr:col>10</xdr:col>
      <xdr:colOff>704850</xdr:colOff>
      <xdr:row>6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>
        <a:xfrm>
          <a:off x="6486525" y="1714500"/>
          <a:ext cx="1619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 vertOverflow="clip" wrap="square" lIns="0" tIns="0" rIns="0" bIns="0"/>
        <a:lstStyle/>
        <a:p>
          <a:pPr algn="l"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39"/>
  <sheetViews>
    <sheetView showGridLines="0" topLeftCell="A7" zoomScale="110" zoomScaleNormal="110" zoomScaleSheetLayoutView="75" workbookViewId="0">
      <selection activeCell="I13" sqref="I13"/>
    </sheetView>
  </sheetViews>
  <sheetFormatPr defaultColWidth="4.125" defaultRowHeight="24" customHeight="1"/>
  <cols>
    <col min="1" max="1" width="1.75" style="1" customWidth="1"/>
    <col min="2" max="5" width="4.125" style="1" customWidth="1"/>
    <col min="6" max="6" width="2.625" style="1" customWidth="1"/>
    <col min="7" max="7" width="11.5" style="1" customWidth="1"/>
    <col min="8" max="10" width="4.125" style="1" customWidth="1"/>
    <col min="11" max="11" width="5.875" style="1" customWidth="1"/>
    <col min="12" max="12" width="4.125" style="1" customWidth="1"/>
    <col min="13" max="13" width="6" style="1" customWidth="1"/>
    <col min="14" max="14" width="4.125" style="1" customWidth="1"/>
    <col min="15" max="15" width="2.875" style="1" customWidth="1"/>
    <col min="16" max="16" width="4.625" style="1" customWidth="1"/>
    <col min="17" max="17" width="3.125" style="1" customWidth="1"/>
    <col min="18" max="19" width="4.125" style="1"/>
    <col min="20" max="20" width="2.625" style="1" customWidth="1"/>
    <col min="21" max="22" width="4.125" style="1"/>
    <col min="23" max="23" width="9.625" style="1" bestFit="1" customWidth="1"/>
    <col min="24" max="16384" width="4.125" style="1"/>
  </cols>
  <sheetData>
    <row r="1" spans="2:37" ht="23.25" customHeight="1">
      <c r="B1" s="124" t="s">
        <v>13</v>
      </c>
      <c r="Q1" s="2"/>
      <c r="R1" s="260"/>
      <c r="S1" s="260"/>
      <c r="T1" s="260"/>
      <c r="Y1" s="256"/>
      <c r="Z1" s="256"/>
      <c r="AA1" s="256"/>
      <c r="AB1" s="256"/>
    </row>
    <row r="2" spans="2:37" s="61" customFormat="1" ht="45" customHeight="1">
      <c r="B2" s="263" t="s">
        <v>238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</row>
    <row r="3" spans="2:37" ht="24" customHeight="1">
      <c r="B3" s="1" t="s">
        <v>157</v>
      </c>
      <c r="D3" s="57"/>
      <c r="E3" s="267">
        <v>875000000</v>
      </c>
      <c r="F3" s="267"/>
      <c r="G3" s="267"/>
      <c r="H3" s="267"/>
      <c r="J3" s="118"/>
      <c r="Q3" s="1" t="s">
        <v>208</v>
      </c>
      <c r="R3" s="268"/>
      <c r="S3" s="268"/>
      <c r="T3" s="268"/>
      <c r="Y3" s="179"/>
    </row>
    <row r="4" spans="2:37" ht="24" customHeight="1">
      <c r="B4" s="1" t="s">
        <v>92</v>
      </c>
      <c r="D4" s="57"/>
      <c r="E4" s="257">
        <v>503000000</v>
      </c>
      <c r="F4" s="258"/>
      <c r="G4" s="258"/>
      <c r="H4" s="258"/>
      <c r="I4" s="1" t="s">
        <v>10</v>
      </c>
      <c r="L4" s="59"/>
      <c r="Q4" s="256"/>
      <c r="R4" s="256"/>
      <c r="S4" s="256"/>
      <c r="T4" s="256"/>
      <c r="Y4" s="178"/>
      <c r="AA4" s="182"/>
      <c r="AB4" s="178"/>
      <c r="AC4" s="257"/>
      <c r="AD4" s="258"/>
      <c r="AE4" s="258"/>
      <c r="AF4" s="258"/>
    </row>
    <row r="5" spans="2:37" ht="24" customHeight="1">
      <c r="B5" s="1" t="s">
        <v>20</v>
      </c>
      <c r="D5" s="57"/>
      <c r="E5" s="269">
        <v>49996080</v>
      </c>
      <c r="F5" s="269"/>
      <c r="G5" s="269"/>
      <c r="H5" s="269"/>
      <c r="I5" s="135"/>
      <c r="J5" s="135"/>
      <c r="K5" s="135"/>
      <c r="L5" s="135"/>
      <c r="M5" s="135"/>
      <c r="N5" s="135"/>
      <c r="O5" s="135"/>
      <c r="P5" s="135"/>
      <c r="Q5" s="136"/>
      <c r="R5" s="136"/>
      <c r="S5" s="136"/>
      <c r="T5" s="131"/>
      <c r="Y5" s="179"/>
      <c r="Z5" s="178"/>
      <c r="AA5" s="183"/>
      <c r="AB5" s="179"/>
      <c r="AD5" s="179"/>
    </row>
    <row r="6" spans="2:37" ht="24" customHeight="1" thickBot="1">
      <c r="B6" s="1" t="s">
        <v>9</v>
      </c>
      <c r="D6" s="57"/>
      <c r="E6" s="177"/>
      <c r="F6" s="177"/>
      <c r="G6" s="180"/>
      <c r="H6" s="177"/>
      <c r="I6" s="135"/>
      <c r="J6" s="135"/>
      <c r="K6" s="135"/>
      <c r="L6" s="135"/>
      <c r="M6" s="135"/>
      <c r="N6" s="135"/>
      <c r="O6" s="135"/>
      <c r="P6" s="135"/>
      <c r="Q6" s="136"/>
      <c r="R6" s="136"/>
      <c r="S6" s="136"/>
      <c r="T6" s="131"/>
      <c r="Y6" s="178"/>
      <c r="Z6" s="178"/>
      <c r="AA6" s="182"/>
      <c r="AB6" s="178"/>
      <c r="AD6" s="178"/>
    </row>
    <row r="7" spans="2:37" ht="114" customHeight="1">
      <c r="B7" s="1" t="s">
        <v>8</v>
      </c>
      <c r="D7" s="1" t="s">
        <v>207</v>
      </c>
      <c r="E7" s="257">
        <v>133198300</v>
      </c>
      <c r="F7" s="258"/>
      <c r="G7" s="258"/>
      <c r="H7" s="258"/>
      <c r="I7" s="134" t="s">
        <v>34</v>
      </c>
      <c r="J7" s="134"/>
      <c r="K7" s="134"/>
      <c r="L7" s="134"/>
      <c r="M7" s="134"/>
      <c r="N7" s="134"/>
      <c r="O7" s="134"/>
      <c r="P7" s="134"/>
      <c r="Q7" s="134"/>
      <c r="R7" s="134"/>
      <c r="S7" s="134"/>
      <c r="W7" s="253" t="s">
        <v>229</v>
      </c>
      <c r="X7" s="248"/>
      <c r="Y7" s="248"/>
      <c r="Z7" s="248"/>
      <c r="AA7" s="248"/>
      <c r="AB7" s="248"/>
      <c r="AC7" s="246"/>
      <c r="AD7" s="247"/>
      <c r="AE7" s="251"/>
    </row>
    <row r="8" spans="2:37" ht="24" customHeight="1">
      <c r="B8" s="1" t="s">
        <v>28</v>
      </c>
      <c r="F8" s="2" t="s">
        <v>55</v>
      </c>
      <c r="G8" s="125">
        <v>1</v>
      </c>
      <c r="H8" s="61"/>
      <c r="I8" s="134" t="s">
        <v>38</v>
      </c>
      <c r="J8" s="134"/>
      <c r="K8" s="134">
        <v>3</v>
      </c>
      <c r="L8" s="134"/>
      <c r="M8" s="134"/>
      <c r="N8" s="134"/>
      <c r="O8" s="134"/>
      <c r="P8" s="134"/>
      <c r="Q8" s="134"/>
      <c r="R8" s="134"/>
      <c r="S8" s="134"/>
      <c r="W8" s="254"/>
      <c r="X8" s="249"/>
      <c r="Y8" s="249"/>
      <c r="Z8" s="249"/>
      <c r="AA8" s="249"/>
      <c r="AB8" s="249"/>
      <c r="AC8" s="244"/>
      <c r="AD8" s="245"/>
      <c r="AE8" s="252"/>
      <c r="AF8" s="39"/>
      <c r="AG8" s="39"/>
    </row>
    <row r="9" spans="2:37" ht="19.5" customHeight="1" thickBot="1">
      <c r="C9" s="1" t="s">
        <v>86</v>
      </c>
      <c r="D9" s="58"/>
      <c r="E9" s="2"/>
      <c r="F9" s="267">
        <f>E3</f>
        <v>875000000</v>
      </c>
      <c r="G9" s="267"/>
      <c r="H9" s="267"/>
      <c r="I9" s="267"/>
      <c r="J9" s="62" t="s">
        <v>11</v>
      </c>
      <c r="K9" s="132">
        <v>2.83</v>
      </c>
      <c r="L9" s="63" t="s">
        <v>45</v>
      </c>
      <c r="M9" s="62" t="s">
        <v>15</v>
      </c>
      <c r="N9" s="261">
        <f>F9*K9%</f>
        <v>24762500.000000004</v>
      </c>
      <c r="O9" s="261"/>
      <c r="P9" s="261"/>
      <c r="Q9" s="261"/>
      <c r="R9" s="63" t="s">
        <v>10</v>
      </c>
      <c r="W9" s="255"/>
      <c r="X9" s="250"/>
      <c r="Y9" s="250"/>
      <c r="Z9" s="250"/>
      <c r="AA9" s="250"/>
      <c r="AB9" s="250"/>
      <c r="AC9" s="244"/>
      <c r="AD9" s="245"/>
      <c r="AE9" s="252"/>
      <c r="AF9" s="39"/>
      <c r="AG9" s="39"/>
    </row>
    <row r="10" spans="2:37" ht="19.5" customHeight="1" thickTop="1" thickBot="1">
      <c r="C10" s="1" t="s">
        <v>87</v>
      </c>
      <c r="D10" s="58"/>
      <c r="E10" s="2"/>
      <c r="F10" s="267">
        <f>E3</f>
        <v>875000000</v>
      </c>
      <c r="G10" s="267"/>
      <c r="H10" s="267"/>
      <c r="I10" s="267"/>
      <c r="J10" s="62" t="s">
        <v>11</v>
      </c>
      <c r="K10" s="132">
        <v>0</v>
      </c>
      <c r="L10" s="63" t="s">
        <v>45</v>
      </c>
      <c r="M10" s="62" t="s">
        <v>15</v>
      </c>
      <c r="N10" s="261">
        <f>F10*K10%</f>
        <v>0</v>
      </c>
      <c r="O10" s="261"/>
      <c r="P10" s="261"/>
      <c r="Q10" s="261"/>
      <c r="R10" s="63" t="s">
        <v>10</v>
      </c>
      <c r="W10" s="228"/>
      <c r="X10" s="228"/>
      <c r="Y10" s="228"/>
      <c r="Z10" s="228"/>
      <c r="AA10" s="228"/>
      <c r="AB10" s="229"/>
      <c r="AC10" s="39"/>
      <c r="AD10" s="178"/>
      <c r="AE10" s="39"/>
      <c r="AF10" s="39"/>
      <c r="AG10" s="39"/>
    </row>
    <row r="11" spans="2:37" ht="19.5" customHeight="1" thickTop="1" thickBot="1">
      <c r="C11" s="1" t="s">
        <v>91</v>
      </c>
      <c r="D11" s="58"/>
      <c r="E11" s="2"/>
      <c r="F11" s="261">
        <f>F9</f>
        <v>875000000</v>
      </c>
      <c r="G11" s="261"/>
      <c r="H11" s="261"/>
      <c r="I11" s="261"/>
      <c r="J11" s="62" t="s">
        <v>11</v>
      </c>
      <c r="K11" s="132">
        <v>0.28299999999999997</v>
      </c>
      <c r="L11" s="63" t="s">
        <v>45</v>
      </c>
      <c r="M11" s="62" t="s">
        <v>15</v>
      </c>
      <c r="N11" s="261">
        <f>F11*K11%</f>
        <v>2476249.9999999995</v>
      </c>
      <c r="O11" s="261"/>
      <c r="P11" s="261"/>
      <c r="Q11" s="261"/>
      <c r="R11" s="63" t="s">
        <v>10</v>
      </c>
      <c r="W11" s="183"/>
      <c r="X11" s="182"/>
      <c r="Y11" s="182"/>
      <c r="Z11"/>
      <c r="AA11" s="183"/>
      <c r="AB11" s="179"/>
      <c r="AC11" s="39"/>
      <c r="AD11" s="179"/>
      <c r="AE11" s="39"/>
      <c r="AF11" s="39"/>
      <c r="AG11" s="39"/>
    </row>
    <row r="12" spans="2:37" ht="24" customHeight="1" thickTop="1" thickBot="1">
      <c r="K12" s="86">
        <v>285</v>
      </c>
      <c r="N12" s="261">
        <f>N9+N10+N11</f>
        <v>27238750.000000004</v>
      </c>
      <c r="O12" s="261"/>
      <c r="P12" s="261"/>
      <c r="Q12" s="261"/>
      <c r="R12" s="1" t="s">
        <v>10</v>
      </c>
      <c r="W12" s="228"/>
      <c r="X12" s="228"/>
      <c r="Y12" s="228"/>
      <c r="Z12" s="228"/>
      <c r="AA12" s="228"/>
      <c r="AB12" s="229"/>
      <c r="AC12" s="184"/>
      <c r="AD12" s="184"/>
      <c r="AE12" s="185"/>
      <c r="AF12" s="218"/>
      <c r="AG12" s="39"/>
    </row>
    <row r="13" spans="2:37" ht="42" customHeight="1" thickTop="1">
      <c r="W13" s="280"/>
      <c r="X13" s="276"/>
      <c r="Y13" s="276"/>
      <c r="Z13" s="276"/>
      <c r="AA13" s="276"/>
      <c r="AB13" s="276"/>
      <c r="AC13" s="231"/>
      <c r="AD13" s="221"/>
      <c r="AE13" s="278"/>
    </row>
    <row r="14" spans="2:37" ht="24" customHeight="1" thickBot="1">
      <c r="B14" s="1" t="s">
        <v>26</v>
      </c>
      <c r="E14" s="2"/>
      <c r="F14" s="59"/>
      <c r="G14" s="2" t="s">
        <v>55</v>
      </c>
      <c r="H14" s="1">
        <f>G8</f>
        <v>1</v>
      </c>
      <c r="I14" s="1" t="s">
        <v>62</v>
      </c>
      <c r="K14" s="2" t="s">
        <v>52</v>
      </c>
      <c r="L14" s="261">
        <f>H14*13000</f>
        <v>13000</v>
      </c>
      <c r="M14" s="261"/>
      <c r="N14" s="261"/>
      <c r="O14" s="1" t="s">
        <v>10</v>
      </c>
      <c r="W14" s="281"/>
      <c r="X14" s="277"/>
      <c r="Y14" s="277"/>
      <c r="Z14" s="277"/>
      <c r="AA14" s="277"/>
      <c r="AB14" s="277"/>
      <c r="AC14"/>
      <c r="AD14"/>
      <c r="AE14" s="279"/>
    </row>
    <row r="15" spans="2:37" ht="24" customHeight="1" thickTop="1" thickBot="1">
      <c r="B15" s="1" t="s">
        <v>33</v>
      </c>
      <c r="E15" s="2"/>
      <c r="F15" s="59"/>
      <c r="G15" s="2" t="s">
        <v>230</v>
      </c>
      <c r="H15" s="1">
        <f>G8</f>
        <v>1</v>
      </c>
      <c r="I15" s="1" t="s">
        <v>62</v>
      </c>
      <c r="K15" s="2" t="s">
        <v>52</v>
      </c>
      <c r="L15" s="261">
        <f>H15*4000</f>
        <v>4000</v>
      </c>
      <c r="M15" s="261"/>
      <c r="N15" s="261"/>
      <c r="O15" s="1" t="s">
        <v>10</v>
      </c>
      <c r="W15" s="281"/>
      <c r="X15" s="277"/>
      <c r="Y15" s="277"/>
      <c r="Z15" s="277"/>
      <c r="AA15" s="277"/>
      <c r="AB15" s="277"/>
      <c r="AC15"/>
      <c r="AD15"/>
      <c r="AE15" s="279"/>
      <c r="AF15" s="181"/>
    </row>
    <row r="16" spans="2:37" ht="24" customHeight="1" thickBot="1">
      <c r="B16" s="1" t="s">
        <v>23</v>
      </c>
      <c r="E16" s="2"/>
      <c r="F16" s="59"/>
      <c r="G16" s="2" t="s">
        <v>55</v>
      </c>
      <c r="H16" s="1">
        <f>G8</f>
        <v>1</v>
      </c>
      <c r="I16" s="1" t="s">
        <v>62</v>
      </c>
      <c r="K16" s="2" t="s">
        <v>52</v>
      </c>
      <c r="L16" s="261">
        <f>H16*3000</f>
        <v>3000</v>
      </c>
      <c r="M16" s="261"/>
      <c r="N16" s="261"/>
      <c r="O16" s="1" t="s">
        <v>10</v>
      </c>
      <c r="W16" s="182"/>
      <c r="X16" s="183"/>
      <c r="Y16" s="183"/>
      <c r="Z16" s="182"/>
    </row>
    <row r="17" spans="1:30" ht="24" customHeight="1">
      <c r="E17" s="2"/>
      <c r="F17" s="59"/>
      <c r="G17" s="2"/>
      <c r="K17" s="2"/>
      <c r="L17" s="261">
        <f>L14+L15+L16</f>
        <v>20000</v>
      </c>
      <c r="M17" s="261"/>
      <c r="N17" s="261"/>
      <c r="W17" s="183"/>
      <c r="X17" s="184"/>
      <c r="Y17" s="184"/>
      <c r="Z17" s="184"/>
      <c r="AA17" s="184"/>
      <c r="AB17" s="185"/>
      <c r="AC17" s="185"/>
      <c r="AD17" s="181"/>
    </row>
    <row r="18" spans="1:30" ht="24" customHeight="1">
      <c r="B18" s="1" t="s">
        <v>6</v>
      </c>
      <c r="G18" s="1">
        <f ca="1">+G18:G19</f>
        <v>0</v>
      </c>
      <c r="W18" s="184" t="s">
        <v>222</v>
      </c>
      <c r="X18" s="184"/>
      <c r="Y18" s="184"/>
      <c r="Z18" s="184"/>
      <c r="AA18" s="184"/>
      <c r="AB18" s="185"/>
      <c r="AC18" s="185"/>
      <c r="AD18" s="185"/>
    </row>
    <row r="19" spans="1:30" ht="24" customHeight="1">
      <c r="B19" s="1" t="s">
        <v>1</v>
      </c>
      <c r="G19" s="1">
        <f ca="1">+G19:G21</f>
        <v>0</v>
      </c>
      <c r="I19" s="1">
        <v>0</v>
      </c>
      <c r="M19" s="270"/>
      <c r="N19" s="270"/>
      <c r="O19" s="270"/>
      <c r="P19" s="270"/>
      <c r="Q19" s="270"/>
      <c r="R19" s="270"/>
      <c r="S19" s="270"/>
      <c r="X19" s="184"/>
      <c r="Y19" s="183"/>
      <c r="Z19" s="183"/>
      <c r="AA19" s="184"/>
      <c r="AB19" s="184"/>
      <c r="AC19" s="185"/>
    </row>
    <row r="20" spans="1:30" ht="20.100000000000001" customHeight="1">
      <c r="A20" s="124">
        <v>0</v>
      </c>
      <c r="B20" s="126"/>
      <c r="C20" s="274">
        <f>E4</f>
        <v>503000000</v>
      </c>
      <c r="D20" s="275"/>
      <c r="E20" s="275"/>
      <c r="F20" s="275"/>
      <c r="G20" s="127" t="s">
        <v>11</v>
      </c>
      <c r="H20" s="128">
        <v>0</v>
      </c>
      <c r="I20" s="129" t="s">
        <v>119</v>
      </c>
      <c r="J20" s="124"/>
      <c r="K20" s="127" t="s">
        <v>15</v>
      </c>
      <c r="L20" s="262">
        <f>C20*(H20/1000)</f>
        <v>0</v>
      </c>
      <c r="M20" s="262"/>
      <c r="N20" s="262"/>
      <c r="O20" s="127" t="s">
        <v>11</v>
      </c>
      <c r="P20" s="130">
        <v>0</v>
      </c>
      <c r="Q20" s="124" t="s">
        <v>60</v>
      </c>
      <c r="R20" s="262">
        <f>L20*P20%</f>
        <v>0</v>
      </c>
      <c r="S20" s="262"/>
      <c r="T20" s="262"/>
      <c r="U20" s="124" t="s">
        <v>10</v>
      </c>
    </row>
    <row r="21" spans="1:30" ht="20.100000000000001" customHeight="1">
      <c r="A21" s="124">
        <v>0</v>
      </c>
      <c r="B21" s="126"/>
      <c r="C21" s="274">
        <v>0</v>
      </c>
      <c r="D21" s="275"/>
      <c r="E21" s="275"/>
      <c r="F21" s="275"/>
      <c r="G21" s="127" t="s">
        <v>11</v>
      </c>
      <c r="H21" s="128">
        <v>0</v>
      </c>
      <c r="I21" s="129" t="s">
        <v>119</v>
      </c>
      <c r="J21" s="124"/>
      <c r="K21" s="127" t="s">
        <v>15</v>
      </c>
      <c r="L21" s="262">
        <f>C21*(H21/1000)</f>
        <v>0</v>
      </c>
      <c r="M21" s="262"/>
      <c r="N21" s="262"/>
      <c r="O21" s="127" t="s">
        <v>11</v>
      </c>
      <c r="P21" s="130">
        <v>0</v>
      </c>
      <c r="Q21" s="124" t="s">
        <v>60</v>
      </c>
      <c r="R21" s="262">
        <f>L21*P21%</f>
        <v>0</v>
      </c>
      <c r="S21" s="262"/>
      <c r="T21" s="262"/>
      <c r="U21" s="124" t="s">
        <v>10</v>
      </c>
    </row>
    <row r="22" spans="1:30" ht="20.100000000000001" customHeight="1">
      <c r="A22" s="124">
        <v>0</v>
      </c>
      <c r="B22" s="126"/>
      <c r="C22" s="274">
        <v>0</v>
      </c>
      <c r="D22" s="274"/>
      <c r="E22" s="274"/>
      <c r="F22" s="274"/>
      <c r="G22" s="127" t="s">
        <v>11</v>
      </c>
      <c r="H22" s="128">
        <v>0</v>
      </c>
      <c r="I22" s="129" t="s">
        <v>119</v>
      </c>
      <c r="J22" s="124"/>
      <c r="K22" s="127" t="s">
        <v>15</v>
      </c>
      <c r="L22" s="262">
        <f>C22*(H22/1000)</f>
        <v>0</v>
      </c>
      <c r="M22" s="262"/>
      <c r="N22" s="262"/>
      <c r="O22" s="127" t="s">
        <v>11</v>
      </c>
      <c r="P22" s="130">
        <v>0</v>
      </c>
      <c r="Q22" s="124" t="s">
        <v>60</v>
      </c>
      <c r="R22" s="262">
        <f>L22*P22%</f>
        <v>0</v>
      </c>
      <c r="S22" s="262"/>
      <c r="T22" s="262"/>
      <c r="U22" s="124" t="s">
        <v>10</v>
      </c>
      <c r="X22" s="184"/>
      <c r="Y22" s="184"/>
      <c r="Z22" s="184"/>
      <c r="AA22" s="184"/>
      <c r="AB22" s="184"/>
      <c r="AC22" s="185"/>
      <c r="AD22" s="185"/>
    </row>
    <row r="23" spans="1:30" ht="20.100000000000001" customHeight="1">
      <c r="A23" s="124">
        <v>0</v>
      </c>
      <c r="B23" s="126"/>
      <c r="C23" s="274">
        <v>0</v>
      </c>
      <c r="D23" s="274"/>
      <c r="E23" s="274"/>
      <c r="F23" s="274"/>
      <c r="G23" s="127" t="s">
        <v>11</v>
      </c>
      <c r="H23" s="128">
        <v>0</v>
      </c>
      <c r="I23" s="129" t="s">
        <v>119</v>
      </c>
      <c r="J23" s="124"/>
      <c r="K23" s="127" t="s">
        <v>15</v>
      </c>
      <c r="L23" s="262">
        <f>C23*(H23/1000)</f>
        <v>0</v>
      </c>
      <c r="M23" s="262"/>
      <c r="N23" s="262"/>
      <c r="O23" s="127" t="s">
        <v>11</v>
      </c>
      <c r="P23" s="130">
        <v>0</v>
      </c>
      <c r="Q23" s="124" t="s">
        <v>60</v>
      </c>
      <c r="R23" s="262">
        <f>L23*P23%</f>
        <v>0</v>
      </c>
      <c r="S23" s="262"/>
      <c r="T23" s="262"/>
      <c r="U23" s="124" t="s">
        <v>10</v>
      </c>
    </row>
    <row r="24" spans="1:30" ht="24" customHeight="1">
      <c r="A24" s="124"/>
      <c r="B24" s="124"/>
      <c r="C24" s="124"/>
      <c r="D24" s="124"/>
      <c r="E24" s="124"/>
      <c r="F24" s="262"/>
      <c r="G24" s="262"/>
      <c r="H24" s="262"/>
      <c r="I24" s="125"/>
      <c r="J24" s="124"/>
      <c r="K24" s="124"/>
      <c r="L24" s="265">
        <f>L23+L22+L21+L20</f>
        <v>0</v>
      </c>
      <c r="M24" s="266"/>
      <c r="N24" s="266"/>
      <c r="O24" s="124"/>
      <c r="P24" s="124" t="s">
        <v>50</v>
      </c>
      <c r="Q24" s="124"/>
      <c r="R24" s="265">
        <f>R20+R21+R22+R23</f>
        <v>0</v>
      </c>
      <c r="S24" s="266"/>
      <c r="T24" s="266"/>
      <c r="U24" s="124"/>
    </row>
    <row r="25" spans="1:30" ht="24" customHeight="1">
      <c r="F25" s="261"/>
      <c r="G25" s="261"/>
      <c r="H25" s="261"/>
    </row>
    <row r="26" spans="1:30" ht="24" customHeight="1">
      <c r="B26" s="1" t="s">
        <v>21</v>
      </c>
      <c r="F26" s="261">
        <v>0</v>
      </c>
      <c r="G26" s="261"/>
      <c r="H26" s="261"/>
      <c r="I26" s="60" t="s">
        <v>18</v>
      </c>
      <c r="J26" s="261">
        <v>0</v>
      </c>
      <c r="K26" s="261"/>
      <c r="L26" s="261"/>
      <c r="M26" s="261"/>
      <c r="N26" s="60" t="s">
        <v>11</v>
      </c>
      <c r="O26" s="117">
        <v>0</v>
      </c>
      <c r="P26" s="273" t="s">
        <v>164</v>
      </c>
      <c r="Q26" s="273"/>
      <c r="R26" s="261">
        <f>F26+(J26*O26/10000)</f>
        <v>0</v>
      </c>
      <c r="S26" s="261"/>
      <c r="T26" s="261"/>
      <c r="U26" s="1" t="s">
        <v>10</v>
      </c>
    </row>
    <row r="30" spans="1:30" ht="24" customHeight="1">
      <c r="A30" s="83" t="s">
        <v>4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</row>
    <row r="31" spans="1:30" ht="24" customHeight="1">
      <c r="A31" s="1" t="s">
        <v>29</v>
      </c>
    </row>
    <row r="32" spans="1:30" ht="24" customHeight="1">
      <c r="A32" s="1" t="s">
        <v>97</v>
      </c>
      <c r="D32" s="60" t="s">
        <v>65</v>
      </c>
      <c r="E32" s="1" t="s">
        <v>95</v>
      </c>
      <c r="I32" s="271">
        <v>0</v>
      </c>
      <c r="J32" s="271"/>
      <c r="K32" s="271"/>
      <c r="L32" s="60" t="s">
        <v>18</v>
      </c>
      <c r="M32" s="1" t="s">
        <v>171</v>
      </c>
      <c r="R32" s="64" t="s">
        <v>173</v>
      </c>
      <c r="S32" s="65"/>
      <c r="T32" s="272"/>
      <c r="U32" s="272"/>
    </row>
    <row r="33" spans="1:21" ht="24" customHeight="1">
      <c r="A33" s="1" t="s">
        <v>80</v>
      </c>
      <c r="D33" s="60" t="s">
        <v>65</v>
      </c>
      <c r="E33" s="1" t="s">
        <v>149</v>
      </c>
      <c r="I33" s="271">
        <v>40000</v>
      </c>
      <c r="J33" s="271"/>
      <c r="K33" s="271"/>
      <c r="L33" s="60" t="s">
        <v>18</v>
      </c>
      <c r="M33" s="1" t="s">
        <v>176</v>
      </c>
      <c r="R33" s="65" t="s">
        <v>74</v>
      </c>
      <c r="S33" s="65"/>
      <c r="T33" s="259"/>
      <c r="U33" s="259"/>
    </row>
    <row r="34" spans="1:21" ht="24" customHeight="1">
      <c r="A34" s="1" t="s">
        <v>76</v>
      </c>
      <c r="D34" s="60" t="s">
        <v>65</v>
      </c>
      <c r="E34" s="1" t="s">
        <v>147</v>
      </c>
      <c r="I34" s="271">
        <v>85000</v>
      </c>
      <c r="J34" s="271"/>
      <c r="K34" s="271"/>
      <c r="L34" s="60" t="s">
        <v>18</v>
      </c>
      <c r="M34" s="1" t="s">
        <v>79</v>
      </c>
      <c r="R34" s="65" t="s">
        <v>81</v>
      </c>
      <c r="S34" s="65"/>
      <c r="T34" s="259"/>
      <c r="U34" s="259"/>
    </row>
    <row r="35" spans="1:21" ht="24" customHeight="1">
      <c r="A35" s="1" t="s">
        <v>94</v>
      </c>
      <c r="D35" s="60" t="s">
        <v>65</v>
      </c>
      <c r="E35" s="1" t="s">
        <v>70</v>
      </c>
      <c r="I35" s="271">
        <v>245000</v>
      </c>
      <c r="J35" s="271"/>
      <c r="K35" s="271"/>
      <c r="L35" s="60" t="s">
        <v>18</v>
      </c>
      <c r="M35" s="1" t="s">
        <v>122</v>
      </c>
      <c r="R35" s="65" t="s">
        <v>152</v>
      </c>
      <c r="S35" s="65"/>
      <c r="T35" s="259"/>
      <c r="U35" s="259"/>
    </row>
    <row r="36" spans="1:21" ht="24" customHeight="1">
      <c r="A36" s="1" t="s">
        <v>83</v>
      </c>
      <c r="D36" s="60" t="s">
        <v>65</v>
      </c>
      <c r="E36" s="1" t="s">
        <v>78</v>
      </c>
      <c r="I36" s="271">
        <v>534000</v>
      </c>
      <c r="J36" s="271"/>
      <c r="K36" s="271"/>
      <c r="L36" s="60" t="s">
        <v>18</v>
      </c>
      <c r="M36" s="1" t="s">
        <v>132</v>
      </c>
      <c r="R36" s="65" t="s">
        <v>77</v>
      </c>
      <c r="S36" s="65"/>
      <c r="T36" s="259"/>
      <c r="U36" s="259"/>
    </row>
    <row r="37" spans="1:21" ht="24" customHeight="1">
      <c r="A37" s="1" t="s">
        <v>96</v>
      </c>
      <c r="D37" s="60" t="s">
        <v>65</v>
      </c>
      <c r="E37" s="1" t="s">
        <v>98</v>
      </c>
      <c r="I37" s="271">
        <v>685000</v>
      </c>
      <c r="J37" s="271"/>
      <c r="K37" s="271"/>
      <c r="L37" s="60" t="s">
        <v>18</v>
      </c>
      <c r="M37" s="1" t="s">
        <v>185</v>
      </c>
      <c r="R37" s="65" t="s">
        <v>141</v>
      </c>
      <c r="S37" s="65"/>
      <c r="T37" s="259"/>
      <c r="U37" s="259"/>
    </row>
    <row r="38" spans="1:21" ht="24" customHeight="1">
      <c r="A38" s="1" t="s">
        <v>134</v>
      </c>
      <c r="D38" s="60" t="s">
        <v>65</v>
      </c>
      <c r="E38" s="1" t="s">
        <v>145</v>
      </c>
      <c r="I38" s="271">
        <v>1185000</v>
      </c>
      <c r="J38" s="271"/>
      <c r="K38" s="271"/>
      <c r="L38" s="60" t="s">
        <v>18</v>
      </c>
      <c r="M38" s="1" t="s">
        <v>182</v>
      </c>
      <c r="R38" s="65" t="s">
        <v>112</v>
      </c>
      <c r="S38" s="65"/>
      <c r="T38" s="259"/>
      <c r="U38" s="259"/>
    </row>
    <row r="39" spans="1:21" ht="24" customHeight="1">
      <c r="A39" s="1" t="s">
        <v>111</v>
      </c>
      <c r="D39" s="60" t="s">
        <v>65</v>
      </c>
      <c r="I39" s="271">
        <v>8385000</v>
      </c>
      <c r="J39" s="271"/>
      <c r="K39" s="271"/>
      <c r="L39" s="60" t="s">
        <v>18</v>
      </c>
      <c r="M39" s="1" t="s">
        <v>180</v>
      </c>
      <c r="R39" s="65" t="s">
        <v>82</v>
      </c>
      <c r="S39" s="65"/>
      <c r="T39" s="259"/>
      <c r="U39" s="259"/>
    </row>
  </sheetData>
  <mergeCells count="72">
    <mergeCell ref="AB13:AB15"/>
    <mergeCell ref="AE13:AE15"/>
    <mergeCell ref="W13:W15"/>
    <mergeCell ref="X13:X15"/>
    <mergeCell ref="Y13:Y15"/>
    <mergeCell ref="Z13:Z15"/>
    <mergeCell ref="AA13:AA15"/>
    <mergeCell ref="F25:H25"/>
    <mergeCell ref="F24:H24"/>
    <mergeCell ref="L14:N14"/>
    <mergeCell ref="I35:K35"/>
    <mergeCell ref="L24:N24"/>
    <mergeCell ref="F26:H26"/>
    <mergeCell ref="C21:F21"/>
    <mergeCell ref="C22:F22"/>
    <mergeCell ref="L22:N22"/>
    <mergeCell ref="L21:N21"/>
    <mergeCell ref="J26:M26"/>
    <mergeCell ref="L23:N23"/>
    <mergeCell ref="C23:F23"/>
    <mergeCell ref="C20:F20"/>
    <mergeCell ref="I36:K36"/>
    <mergeCell ref="T36:U36"/>
    <mergeCell ref="T35:U35"/>
    <mergeCell ref="R26:T26"/>
    <mergeCell ref="T32:U32"/>
    <mergeCell ref="T34:U34"/>
    <mergeCell ref="I34:K34"/>
    <mergeCell ref="I33:K33"/>
    <mergeCell ref="I32:K32"/>
    <mergeCell ref="P26:Q26"/>
    <mergeCell ref="T39:U39"/>
    <mergeCell ref="I37:K37"/>
    <mergeCell ref="I38:K38"/>
    <mergeCell ref="I39:K39"/>
    <mergeCell ref="T37:U37"/>
    <mergeCell ref="T38:U38"/>
    <mergeCell ref="F9:I9"/>
    <mergeCell ref="R20:T20"/>
    <mergeCell ref="R3:T3"/>
    <mergeCell ref="Q4:T4"/>
    <mergeCell ref="F11:I11"/>
    <mergeCell ref="E5:H5"/>
    <mergeCell ref="E4:H4"/>
    <mergeCell ref="M19:S19"/>
    <mergeCell ref="L15:N15"/>
    <mergeCell ref="L20:N20"/>
    <mergeCell ref="L17:N17"/>
    <mergeCell ref="L16:N16"/>
    <mergeCell ref="Y1:AB1"/>
    <mergeCell ref="AC4:AF4"/>
    <mergeCell ref="T33:U33"/>
    <mergeCell ref="R1:T1"/>
    <mergeCell ref="N10:Q10"/>
    <mergeCell ref="N11:Q11"/>
    <mergeCell ref="R22:T22"/>
    <mergeCell ref="R21:T21"/>
    <mergeCell ref="B2:AK2"/>
    <mergeCell ref="N9:Q9"/>
    <mergeCell ref="N12:Q12"/>
    <mergeCell ref="R24:T24"/>
    <mergeCell ref="E7:H7"/>
    <mergeCell ref="R23:T23"/>
    <mergeCell ref="F10:I10"/>
    <mergeCell ref="E3:H3"/>
    <mergeCell ref="AB7:AB9"/>
    <mergeCell ref="AE7:AE9"/>
    <mergeCell ref="W7:W9"/>
    <mergeCell ref="X7:X9"/>
    <mergeCell ref="Y7:Y9"/>
    <mergeCell ref="Z7:Z9"/>
    <mergeCell ref="AA7:AA9"/>
  </mergeCells>
  <phoneticPr fontId="32" type="noConversion"/>
  <dataValidations disablePrompts="1" count="1">
    <dataValidation type="list" allowBlank="1" showInputMessage="1" showErrorMessage="1" sqref="F26:H26">
      <formula1>$I$32:$I$39</formula1>
    </dataValidation>
  </dataValidations>
  <pageMargins left="0.31486111879348755" right="0.31486111879348755" top="0.74750000238418579" bottom="0.74750000238418579" header="0.31486111879348755" footer="0.3148611187934875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O35"/>
  <sheetViews>
    <sheetView showGridLines="0" topLeftCell="A13" zoomScaleNormal="100" zoomScaleSheetLayoutView="75" workbookViewId="0">
      <selection activeCell="J36" sqref="J36"/>
    </sheetView>
  </sheetViews>
  <sheetFormatPr defaultColWidth="10" defaultRowHeight="17.25"/>
  <cols>
    <col min="1" max="1" width="1.25" style="3" customWidth="1"/>
    <col min="2" max="7" width="12.75" style="3" customWidth="1"/>
    <col min="8" max="8" width="1.375" style="3" customWidth="1"/>
    <col min="9" max="9" width="1.125" style="3" customWidth="1"/>
    <col min="10" max="15" width="12.625" style="3" customWidth="1"/>
    <col min="16" max="16384" width="10" style="3"/>
  </cols>
  <sheetData>
    <row r="1" spans="2:15" ht="19.5" customHeight="1">
      <c r="B1" s="3" t="s">
        <v>84</v>
      </c>
      <c r="H1" s="4"/>
      <c r="J1" s="3" t="s">
        <v>172</v>
      </c>
    </row>
    <row r="2" spans="2:15" ht="19.5" customHeight="1">
      <c r="B2" s="3" t="s">
        <v>27</v>
      </c>
      <c r="H2" s="4"/>
      <c r="J2" s="3" t="str">
        <f>B2</f>
        <v>&lt;별지 제 9호 양식&gt;</v>
      </c>
    </row>
    <row r="3" spans="2:15" ht="19.5" customHeight="1">
      <c r="B3" s="5" t="s">
        <v>69</v>
      </c>
      <c r="C3" s="291" t="str">
        <f>기본자료!B1</f>
        <v xml:space="preserve">매매 </v>
      </c>
      <c r="D3" s="291"/>
      <c r="E3" s="6" t="s">
        <v>162</v>
      </c>
      <c r="F3" s="82" t="s">
        <v>7</v>
      </c>
      <c r="G3" s="7"/>
      <c r="H3" s="4"/>
      <c r="J3" s="5" t="str">
        <f>B3</f>
        <v>진행번호</v>
      </c>
      <c r="K3" s="291" t="str">
        <f>C3</f>
        <v xml:space="preserve">매매 </v>
      </c>
      <c r="L3" s="291"/>
      <c r="M3" s="6" t="str">
        <f>E3</f>
        <v xml:space="preserve">낙찰자 연락처 : </v>
      </c>
      <c r="N3" s="82">
        <f>기본자료!Q4</f>
        <v>0</v>
      </c>
      <c r="O3" s="7"/>
    </row>
    <row r="4" spans="2:15" ht="19.5" customHeight="1">
      <c r="B4" s="8" t="s">
        <v>159</v>
      </c>
      <c r="C4" s="292" t="str">
        <f>기본자료!B2</f>
        <v xml:space="preserve">
 서울특별시 강서구 양천로 686-5( 염창동 264-27)삼성한아름아파트611허</v>
      </c>
      <c r="D4" s="293"/>
      <c r="E4" s="293"/>
      <c r="F4" s="293"/>
      <c r="G4" s="294"/>
      <c r="H4" s="4"/>
      <c r="J4" s="8" t="str">
        <f>B4</f>
        <v xml:space="preserve">물건소재지 : </v>
      </c>
      <c r="K4" s="292" t="str">
        <f>C4</f>
        <v xml:space="preserve">
 서울특별시 강서구 양천로 686-5( 염창동 264-27)삼성한아름아파트611허</v>
      </c>
      <c r="L4" s="295"/>
      <c r="M4" s="295"/>
      <c r="N4" s="295"/>
      <c r="O4" s="296"/>
    </row>
    <row r="5" spans="2:15" ht="19.5" customHeight="1">
      <c r="B5" s="9"/>
      <c r="C5" s="297" t="s">
        <v>178</v>
      </c>
      <c r="D5" s="297"/>
      <c r="E5" s="297"/>
      <c r="F5" s="10"/>
      <c r="G5" s="11"/>
      <c r="H5" s="4"/>
      <c r="J5" s="9"/>
      <c r="K5" s="297" t="str">
        <f>C5</f>
        <v>등기비용등 계산서</v>
      </c>
      <c r="L5" s="297"/>
      <c r="M5" s="297"/>
      <c r="N5" s="10"/>
      <c r="O5" s="11"/>
    </row>
    <row r="6" spans="2:15" ht="19.5" customHeight="1">
      <c r="B6" s="12">
        <v>0</v>
      </c>
      <c r="C6" s="3" t="s">
        <v>47</v>
      </c>
      <c r="D6" s="10" t="s">
        <v>120</v>
      </c>
      <c r="E6" s="285">
        <f>기본자료!E3</f>
        <v>875000000</v>
      </c>
      <c r="F6" s="286"/>
      <c r="G6" s="56" t="s">
        <v>10</v>
      </c>
      <c r="H6" s="4"/>
      <c r="J6" s="12">
        <f>B6</f>
        <v>0</v>
      </c>
      <c r="K6" s="3" t="str">
        <f>C6</f>
        <v>귀하</v>
      </c>
      <c r="L6" s="10" t="str">
        <f>D6</f>
        <v>※실매각금액:</v>
      </c>
      <c r="M6" s="285">
        <f>E6</f>
        <v>875000000</v>
      </c>
      <c r="N6" s="286"/>
      <c r="O6" s="13" t="str">
        <f>G6</f>
        <v>원</v>
      </c>
    </row>
    <row r="7" spans="2:15" ht="19.5" customHeight="1">
      <c r="B7" s="14" t="s">
        <v>109</v>
      </c>
      <c r="C7" s="15" t="s">
        <v>68</v>
      </c>
      <c r="D7" s="10" t="s">
        <v>88</v>
      </c>
      <c r="E7" s="285">
        <f>기본자료!E4</f>
        <v>503000000</v>
      </c>
      <c r="F7" s="287"/>
      <c r="G7" s="56" t="s">
        <v>10</v>
      </c>
      <c r="H7" s="4"/>
      <c r="J7" s="16" t="str">
        <f>B7</f>
        <v xml:space="preserve">※사건명 </v>
      </c>
      <c r="K7" s="15" t="s">
        <v>68</v>
      </c>
      <c r="L7" s="10" t="str">
        <f>D7</f>
        <v>※과세표준액:</v>
      </c>
      <c r="M7" s="285">
        <f>E7</f>
        <v>503000000</v>
      </c>
      <c r="N7" s="287"/>
      <c r="O7" s="13" t="s">
        <v>10</v>
      </c>
    </row>
    <row r="8" spans="2:15" ht="19.5" customHeight="1">
      <c r="B8" s="14"/>
      <c r="C8" s="17"/>
      <c r="D8" s="289"/>
      <c r="E8" s="289"/>
      <c r="F8" s="289"/>
      <c r="G8" s="290"/>
      <c r="H8" s="20"/>
      <c r="I8" s="21"/>
      <c r="J8" s="22"/>
      <c r="K8" s="23"/>
      <c r="L8" s="288"/>
      <c r="M8" s="288"/>
      <c r="N8" s="18"/>
      <c r="O8" s="19"/>
    </row>
    <row r="9" spans="2:15" ht="19.5" customHeight="1">
      <c r="B9" s="307" t="s">
        <v>22</v>
      </c>
      <c r="C9" s="299"/>
      <c r="D9" s="308"/>
      <c r="E9" s="299" t="s">
        <v>161</v>
      </c>
      <c r="F9" s="299"/>
      <c r="G9" s="300"/>
      <c r="H9" s="4"/>
      <c r="J9" s="307" t="str">
        <f>B9</f>
        <v>보     수     액</v>
      </c>
      <c r="K9" s="299"/>
      <c r="L9" s="308"/>
      <c r="M9" s="299" t="s">
        <v>161</v>
      </c>
      <c r="N9" s="299"/>
      <c r="O9" s="300"/>
    </row>
    <row r="10" spans="2:15" ht="19.5" customHeight="1">
      <c r="B10" s="24" t="s">
        <v>105</v>
      </c>
      <c r="C10" s="25" t="s">
        <v>103</v>
      </c>
      <c r="D10" s="26" t="s">
        <v>12</v>
      </c>
      <c r="E10" s="25" t="s">
        <v>105</v>
      </c>
      <c r="F10" s="25" t="s">
        <v>103</v>
      </c>
      <c r="G10" s="27" t="s">
        <v>12</v>
      </c>
      <c r="H10" s="4"/>
      <c r="J10" s="24" t="str">
        <f>B10</f>
        <v>적   요</v>
      </c>
      <c r="K10" s="25" t="str">
        <f>C10</f>
        <v>금   액</v>
      </c>
      <c r="L10" s="26" t="str">
        <f>D10</f>
        <v>비고</v>
      </c>
      <c r="M10" s="25" t="s">
        <v>105</v>
      </c>
      <c r="N10" s="25" t="s">
        <v>103</v>
      </c>
      <c r="O10" s="27" t="s">
        <v>12</v>
      </c>
    </row>
    <row r="11" spans="2:15" ht="19.5" customHeight="1">
      <c r="B11" s="66" t="s">
        <v>58</v>
      </c>
      <c r="C11" s="67">
        <v>0</v>
      </c>
      <c r="D11" s="68"/>
      <c r="E11" s="69" t="s">
        <v>99</v>
      </c>
      <c r="F11" s="67">
        <f>기본자료!N9</f>
        <v>24762500.000000004</v>
      </c>
      <c r="G11" s="122">
        <v>0</v>
      </c>
      <c r="H11" s="71"/>
      <c r="I11" s="72"/>
      <c r="J11" s="73" t="str">
        <f>B11</f>
        <v>보수료</v>
      </c>
      <c r="K11" s="67">
        <f>C11</f>
        <v>0</v>
      </c>
      <c r="L11" s="68"/>
      <c r="M11" s="69" t="s">
        <v>99</v>
      </c>
      <c r="N11" s="67">
        <f t="shared" ref="N11:N16" si="0">F11</f>
        <v>24762500.000000004</v>
      </c>
      <c r="O11" s="122">
        <f>G11</f>
        <v>0</v>
      </c>
    </row>
    <row r="12" spans="2:15" ht="19.5" customHeight="1">
      <c r="B12" s="66"/>
      <c r="C12" s="67"/>
      <c r="D12" s="74"/>
      <c r="E12" s="69" t="s">
        <v>165</v>
      </c>
      <c r="F12" s="67">
        <f>기본자료!N10</f>
        <v>0</v>
      </c>
      <c r="G12" s="122">
        <v>0</v>
      </c>
      <c r="H12" s="71"/>
      <c r="I12" s="72"/>
      <c r="J12" s="73"/>
      <c r="K12" s="67"/>
      <c r="L12" s="74"/>
      <c r="M12" s="69" t="s">
        <v>165</v>
      </c>
      <c r="N12" s="67">
        <f t="shared" si="0"/>
        <v>0</v>
      </c>
      <c r="O12" s="122">
        <f>G12</f>
        <v>0</v>
      </c>
    </row>
    <row r="13" spans="2:15" ht="19.5" customHeight="1">
      <c r="B13" s="66"/>
      <c r="C13" s="67"/>
      <c r="D13" s="68"/>
      <c r="E13" s="69" t="s">
        <v>90</v>
      </c>
      <c r="F13" s="67">
        <f>기본자료!N11</f>
        <v>2476249.9999999995</v>
      </c>
      <c r="G13" s="122">
        <v>0</v>
      </c>
      <c r="H13" s="71"/>
      <c r="I13" s="72"/>
      <c r="J13" s="73"/>
      <c r="K13" s="67"/>
      <c r="L13" s="68"/>
      <c r="M13" s="69" t="s">
        <v>90</v>
      </c>
      <c r="N13" s="67">
        <f t="shared" si="0"/>
        <v>2476249.9999999995</v>
      </c>
      <c r="O13" s="122">
        <f>G13</f>
        <v>0</v>
      </c>
    </row>
    <row r="14" spans="2:15" ht="19.5" customHeight="1">
      <c r="B14" s="66"/>
      <c r="C14" s="67"/>
      <c r="D14" s="68"/>
      <c r="E14" s="69" t="s">
        <v>108</v>
      </c>
      <c r="F14" s="67">
        <f>기본자료!L17</f>
        <v>20000</v>
      </c>
      <c r="G14" s="75"/>
      <c r="H14" s="71"/>
      <c r="I14" s="72"/>
      <c r="J14" s="73"/>
      <c r="K14" s="67"/>
      <c r="L14" s="68"/>
      <c r="M14" s="69" t="s">
        <v>108</v>
      </c>
      <c r="N14" s="67">
        <f t="shared" si="0"/>
        <v>20000</v>
      </c>
      <c r="O14" s="70"/>
    </row>
    <row r="15" spans="2:15" ht="19.5" customHeight="1">
      <c r="B15" s="66"/>
      <c r="C15" s="67"/>
      <c r="D15" s="68"/>
      <c r="E15" s="84" t="s">
        <v>46</v>
      </c>
      <c r="F15" s="67">
        <v>150000</v>
      </c>
      <c r="G15" s="75"/>
      <c r="H15" s="71"/>
      <c r="I15" s="72"/>
      <c r="J15" s="73"/>
      <c r="K15" s="67"/>
      <c r="L15" s="68"/>
      <c r="M15" s="110" t="str">
        <f>E15</f>
        <v>인지대</v>
      </c>
      <c r="N15" s="67">
        <f t="shared" si="0"/>
        <v>150000</v>
      </c>
      <c r="O15" s="70"/>
    </row>
    <row r="16" spans="2:15" ht="19.5" customHeight="1">
      <c r="B16" s="66"/>
      <c r="C16" s="67"/>
      <c r="D16" s="68"/>
      <c r="E16" s="69" t="s">
        <v>71</v>
      </c>
      <c r="F16" s="67" t="s">
        <v>115</v>
      </c>
      <c r="G16" s="76">
        <v>0</v>
      </c>
      <c r="H16" s="71"/>
      <c r="I16" s="72"/>
      <c r="J16" s="73"/>
      <c r="K16" s="67"/>
      <c r="L16" s="68"/>
      <c r="M16" s="69" t="s">
        <v>71</v>
      </c>
      <c r="N16" s="67" t="str">
        <f t="shared" si="0"/>
        <v>채권별도안내</v>
      </c>
      <c r="O16" s="70"/>
    </row>
    <row r="17" spans="2:15" ht="19.5" customHeight="1">
      <c r="B17" s="28"/>
      <c r="C17" s="29"/>
      <c r="D17" s="26"/>
      <c r="E17" s="30"/>
      <c r="F17" s="29"/>
      <c r="G17" s="32" t="s">
        <v>16</v>
      </c>
      <c r="H17" s="4"/>
      <c r="J17" s="31"/>
      <c r="K17" s="29"/>
      <c r="L17" s="26"/>
      <c r="M17" s="69"/>
      <c r="N17" s="67"/>
      <c r="O17" s="70" t="str">
        <f>G17</f>
        <v/>
      </c>
    </row>
    <row r="18" spans="2:15" ht="19.5" customHeight="1">
      <c r="B18" s="28"/>
      <c r="C18" s="29"/>
      <c r="D18" s="26"/>
      <c r="E18" s="90" t="s">
        <v>130</v>
      </c>
      <c r="F18" s="91">
        <f>SUM(F11:F17)</f>
        <v>27408750.000000004</v>
      </c>
      <c r="G18" s="92"/>
      <c r="H18" s="4"/>
      <c r="J18" s="28"/>
      <c r="K18" s="29"/>
      <c r="L18" s="26"/>
      <c r="M18" s="111" t="s">
        <v>130</v>
      </c>
      <c r="N18" s="112">
        <f>SUM(N11:N17)</f>
        <v>27408750.000000004</v>
      </c>
      <c r="O18" s="113"/>
    </row>
    <row r="19" spans="2:15" ht="19.5" customHeight="1">
      <c r="B19" s="28"/>
      <c r="C19" s="29"/>
      <c r="D19" s="26"/>
      <c r="E19" s="316" t="s">
        <v>163</v>
      </c>
      <c r="F19" s="317"/>
      <c r="G19" s="318"/>
      <c r="H19" s="4"/>
      <c r="J19" s="31"/>
      <c r="K19" s="29"/>
      <c r="L19" s="26"/>
      <c r="M19" s="282" t="s">
        <v>163</v>
      </c>
      <c r="N19" s="283"/>
      <c r="O19" s="284"/>
    </row>
    <row r="20" spans="2:15" ht="19.5" customHeight="1">
      <c r="B20" s="28"/>
      <c r="C20" s="29"/>
      <c r="D20" s="26"/>
      <c r="E20" s="119" t="s">
        <v>113</v>
      </c>
      <c r="F20" s="120">
        <v>0</v>
      </c>
      <c r="G20" s="123" t="s">
        <v>121</v>
      </c>
      <c r="H20" s="4"/>
      <c r="J20" s="31"/>
      <c r="K20" s="29"/>
      <c r="L20" s="26"/>
      <c r="M20" s="115" t="s">
        <v>113</v>
      </c>
      <c r="N20" s="116">
        <f>F20</f>
        <v>0</v>
      </c>
      <c r="O20" s="121"/>
    </row>
    <row r="21" spans="2:15" ht="19.5" customHeight="1">
      <c r="B21" s="28"/>
      <c r="C21" s="29"/>
      <c r="D21" s="26"/>
      <c r="E21" s="85" t="s">
        <v>123</v>
      </c>
      <c r="F21" s="33">
        <v>0</v>
      </c>
      <c r="G21" s="81"/>
      <c r="H21" s="4"/>
      <c r="J21" s="31"/>
      <c r="K21" s="29"/>
      <c r="L21" s="26"/>
      <c r="M21" s="114" t="str">
        <f>E21</f>
        <v>제증명대</v>
      </c>
      <c r="N21" s="67">
        <f>F21</f>
        <v>0</v>
      </c>
      <c r="O21" s="70"/>
    </row>
    <row r="22" spans="2:15" ht="19.5" customHeight="1">
      <c r="B22" s="28"/>
      <c r="C22" s="29"/>
      <c r="D22" s="26"/>
      <c r="E22" s="30" t="s">
        <v>124</v>
      </c>
      <c r="F22" s="29">
        <v>0</v>
      </c>
      <c r="G22" s="27"/>
      <c r="H22" s="4"/>
      <c r="J22" s="31"/>
      <c r="K22" s="29"/>
      <c r="L22" s="26"/>
      <c r="M22" s="30" t="str">
        <f>E22</f>
        <v>각종송달비용</v>
      </c>
      <c r="N22" s="29">
        <f>F22</f>
        <v>0</v>
      </c>
      <c r="O22" s="70"/>
    </row>
    <row r="23" spans="2:15" ht="19.5" customHeight="1">
      <c r="B23" s="34" t="s">
        <v>16</v>
      </c>
      <c r="C23" s="29"/>
      <c r="D23" s="26"/>
      <c r="E23" s="30" t="s">
        <v>57</v>
      </c>
      <c r="F23" s="29">
        <v>30000</v>
      </c>
      <c r="G23" s="27"/>
      <c r="H23" s="4"/>
      <c r="J23" s="31" t="str">
        <f>B23</f>
        <v/>
      </c>
      <c r="K23" s="29"/>
      <c r="L23" s="26"/>
      <c r="M23" s="30" t="str">
        <f>E23</f>
        <v>교통비</v>
      </c>
      <c r="N23" s="29">
        <f>F23</f>
        <v>30000</v>
      </c>
      <c r="O23" s="70"/>
    </row>
    <row r="24" spans="2:15" ht="19.5" customHeight="1">
      <c r="B24" s="24" t="s">
        <v>106</v>
      </c>
      <c r="C24" s="29">
        <f>ROUNDDOWN((C11+C12)*10%,-1)</f>
        <v>0</v>
      </c>
      <c r="D24" s="26"/>
      <c r="E24" s="30" t="s">
        <v>143</v>
      </c>
      <c r="F24" s="29"/>
      <c r="G24" s="27"/>
      <c r="H24" s="4"/>
      <c r="J24" s="31" t="str">
        <f>B24</f>
        <v>부가가치세</v>
      </c>
      <c r="K24" s="29">
        <f>C24</f>
        <v>0</v>
      </c>
      <c r="L24" s="26"/>
      <c r="M24" s="30" t="s">
        <v>143</v>
      </c>
      <c r="N24" s="29"/>
      <c r="O24" s="70"/>
    </row>
    <row r="25" spans="2:15" ht="19.5" customHeight="1">
      <c r="B25" s="35" t="s">
        <v>100</v>
      </c>
      <c r="C25" s="36">
        <f>SUM(C11:C24)</f>
        <v>0</v>
      </c>
      <c r="D25" s="37"/>
      <c r="E25" s="101" t="s">
        <v>138</v>
      </c>
      <c r="F25" s="102">
        <f>SUM(F20:F24)</f>
        <v>30000</v>
      </c>
      <c r="G25" s="103"/>
      <c r="H25" s="4"/>
      <c r="J25" s="80" t="s">
        <v>139</v>
      </c>
      <c r="K25" s="36">
        <f>SUM(K11:K24)</f>
        <v>0</v>
      </c>
      <c r="L25" s="37"/>
      <c r="M25" s="101" t="s">
        <v>138</v>
      </c>
      <c r="N25" s="102">
        <f>SUM(N20:N24)</f>
        <v>30000</v>
      </c>
      <c r="O25" s="103"/>
    </row>
    <row r="26" spans="2:15" s="40" customFormat="1" ht="19.5" customHeight="1">
      <c r="B26" s="305" t="s">
        <v>25</v>
      </c>
      <c r="C26" s="306"/>
      <c r="D26" s="306"/>
      <c r="E26" s="104" t="s">
        <v>114</v>
      </c>
      <c r="F26" s="105">
        <f>C25+F18+F25</f>
        <v>27438750.000000004</v>
      </c>
      <c r="G26" s="106" t="s">
        <v>136</v>
      </c>
      <c r="H26" s="38"/>
      <c r="I26" s="39"/>
      <c r="J26" s="314" t="str">
        <f>B26</f>
        <v xml:space="preserve">   위와 같이 영수합니다.</v>
      </c>
      <c r="K26" s="315"/>
      <c r="L26" s="39"/>
      <c r="M26" s="104" t="s">
        <v>114</v>
      </c>
      <c r="N26" s="105">
        <f>F26</f>
        <v>27438750.000000004</v>
      </c>
      <c r="O26" s="106" t="s">
        <v>136</v>
      </c>
    </row>
    <row r="27" spans="2:15" s="40" customFormat="1" ht="19.5" customHeight="1">
      <c r="B27" s="107"/>
      <c r="C27" s="87"/>
      <c r="D27" s="87"/>
      <c r="E27" s="10"/>
      <c r="F27" s="108"/>
      <c r="G27" s="109"/>
      <c r="H27" s="38"/>
      <c r="I27" s="39"/>
      <c r="J27" s="88"/>
      <c r="K27" s="89"/>
      <c r="L27" s="39"/>
      <c r="M27" s="10"/>
      <c r="N27" s="108"/>
      <c r="O27" s="109"/>
    </row>
    <row r="28" spans="2:15" s="40" customFormat="1" ht="19.5" customHeight="1">
      <c r="B28" s="41"/>
      <c r="C28" s="42"/>
      <c r="D28" s="43"/>
      <c r="E28" s="77">
        <v>2017</v>
      </c>
      <c r="F28" s="78">
        <v>8</v>
      </c>
      <c r="G28" s="79">
        <v>0</v>
      </c>
      <c r="H28" s="45"/>
      <c r="J28" s="41"/>
      <c r="K28" s="42"/>
      <c r="L28" s="43"/>
      <c r="M28" s="77">
        <f>E28</f>
        <v>2017</v>
      </c>
      <c r="N28" s="78">
        <f>F28</f>
        <v>8</v>
      </c>
      <c r="O28" s="79">
        <f>G28</f>
        <v>0</v>
      </c>
    </row>
    <row r="29" spans="2:15" s="100" customFormat="1" ht="16.5" customHeight="1">
      <c r="B29" s="93"/>
      <c r="C29" s="94"/>
      <c r="D29" s="95"/>
      <c r="E29" s="96"/>
      <c r="F29" s="97"/>
      <c r="G29" s="98"/>
      <c r="H29" s="99"/>
      <c r="J29" s="93"/>
      <c r="K29" s="94"/>
      <c r="L29" s="95"/>
      <c r="M29" s="96"/>
      <c r="N29" s="97"/>
      <c r="O29" s="98"/>
    </row>
    <row r="30" spans="2:15" s="39" customFormat="1" ht="19.5" customHeight="1">
      <c r="B30" s="303"/>
      <c r="C30" s="304"/>
      <c r="D30" s="304"/>
      <c r="E30" s="304"/>
      <c r="F30" s="304"/>
      <c r="G30" s="44"/>
      <c r="H30" s="45"/>
      <c r="I30" s="40"/>
      <c r="J30" s="41"/>
      <c r="K30" s="46"/>
      <c r="L30" s="46"/>
      <c r="M30" s="46"/>
      <c r="N30" s="40"/>
      <c r="O30" s="44"/>
    </row>
    <row r="31" spans="2:15" s="39" customFormat="1" ht="19.5" customHeight="1">
      <c r="B31" s="47" t="s">
        <v>169</v>
      </c>
      <c r="C31" s="301" t="s">
        <v>37</v>
      </c>
      <c r="D31" s="301"/>
      <c r="E31" s="301"/>
      <c r="F31" s="301"/>
      <c r="G31" s="48" t="s">
        <v>126</v>
      </c>
      <c r="H31" s="38"/>
      <c r="J31" s="49" t="str">
        <f>B31</f>
        <v>사업자등록번호:</v>
      </c>
      <c r="K31" s="301" t="str">
        <f>C31</f>
        <v xml:space="preserve"> 214-14-80158 (대길법률사무소) </v>
      </c>
      <c r="L31" s="301"/>
      <c r="M31" s="301"/>
      <c r="N31" s="301"/>
      <c r="O31" s="48" t="s">
        <v>126</v>
      </c>
    </row>
    <row r="32" spans="2:15" s="39" customFormat="1" ht="19.5" customHeight="1">
      <c r="B32" s="9" t="s">
        <v>170</v>
      </c>
      <c r="C32" s="301" t="s">
        <v>153</v>
      </c>
      <c r="D32" s="301"/>
      <c r="E32" s="301"/>
      <c r="F32" s="301"/>
      <c r="G32" s="50"/>
      <c r="H32" s="38"/>
      <c r="I32" s="51"/>
      <c r="J32" s="52" t="s">
        <v>170</v>
      </c>
      <c r="K32" s="302" t="str">
        <f>C32</f>
        <v>서울특별시 서초구 반포대로 28길 71-9, 2층 (서초동)</v>
      </c>
      <c r="L32" s="302"/>
      <c r="M32" s="302"/>
      <c r="N32" s="302"/>
      <c r="O32" s="50"/>
    </row>
    <row r="33" spans="2:15" s="39" customFormat="1" ht="19.5" customHeight="1">
      <c r="B33" s="309" t="s">
        <v>30</v>
      </c>
      <c r="C33" s="310"/>
      <c r="D33" s="310"/>
      <c r="E33" s="310"/>
      <c r="F33" s="311"/>
      <c r="G33" s="53" t="s">
        <v>66</v>
      </c>
      <c r="H33" s="38"/>
      <c r="J33" s="312" t="str">
        <f>B33</f>
        <v>대길법률사무소 변호사 송영규</v>
      </c>
      <c r="K33" s="302"/>
      <c r="L33" s="302"/>
      <c r="M33" s="302"/>
      <c r="N33" s="313"/>
      <c r="O33" s="53" t="s">
        <v>66</v>
      </c>
    </row>
    <row r="34" spans="2:15" s="39" customFormat="1" ht="19.5" customHeight="1">
      <c r="B34" s="54" t="s">
        <v>156</v>
      </c>
      <c r="C34" s="298" t="s">
        <v>154</v>
      </c>
      <c r="D34" s="298"/>
      <c r="E34" s="298"/>
      <c r="F34" s="298"/>
      <c r="G34" s="55"/>
      <c r="H34" s="38"/>
      <c r="J34" s="54" t="str">
        <f>B34</f>
        <v>입 금 계 좌 :</v>
      </c>
      <c r="K34" s="298" t="str">
        <f>C34</f>
        <v>신한은행  110 - 434 - 232735  송영규(대길법률)</v>
      </c>
      <c r="L34" s="298"/>
      <c r="M34" s="298"/>
      <c r="N34" s="298"/>
      <c r="O34" s="55"/>
    </row>
    <row r="35" spans="2:1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</sheetData>
  <mergeCells count="29">
    <mergeCell ref="C34:F34"/>
    <mergeCell ref="K34:N34"/>
    <mergeCell ref="M9:O9"/>
    <mergeCell ref="C31:F31"/>
    <mergeCell ref="K31:N31"/>
    <mergeCell ref="C32:F32"/>
    <mergeCell ref="K32:N32"/>
    <mergeCell ref="B30:F30"/>
    <mergeCell ref="B26:D26"/>
    <mergeCell ref="J9:L9"/>
    <mergeCell ref="B33:F33"/>
    <mergeCell ref="J33:N33"/>
    <mergeCell ref="B9:D9"/>
    <mergeCell ref="E9:G9"/>
    <mergeCell ref="J26:K26"/>
    <mergeCell ref="E19:G19"/>
    <mergeCell ref="C3:D3"/>
    <mergeCell ref="K3:L3"/>
    <mergeCell ref="C4:G4"/>
    <mergeCell ref="K4:O4"/>
    <mergeCell ref="C5:E5"/>
    <mergeCell ref="K5:M5"/>
    <mergeCell ref="M19:O19"/>
    <mergeCell ref="E6:F6"/>
    <mergeCell ref="M6:N6"/>
    <mergeCell ref="E7:F7"/>
    <mergeCell ref="M7:N7"/>
    <mergeCell ref="L8:M8"/>
    <mergeCell ref="D8:G8"/>
  </mergeCells>
  <phoneticPr fontId="32" type="noConversion"/>
  <pageMargins left="0" right="0" top="0" bottom="0" header="0.31486111879348755" footer="0.31486111879348755"/>
  <pageSetup paperSize="9"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R19051"/>
  <sheetViews>
    <sheetView showGridLines="0" tabSelected="1" zoomScaleNormal="100" zoomScaleSheetLayoutView="75" workbookViewId="0">
      <selection activeCell="F21" sqref="F21"/>
    </sheetView>
  </sheetViews>
  <sheetFormatPr defaultColWidth="10" defaultRowHeight="16.5"/>
  <cols>
    <col min="1" max="1" width="2.5" style="144" customWidth="1"/>
    <col min="2" max="5" width="12.75" style="144" customWidth="1"/>
    <col min="6" max="6" width="15.375" style="144" customWidth="1"/>
    <col min="7" max="7" width="12" style="144" customWidth="1"/>
    <col min="8" max="8" width="2.25" style="144" customWidth="1"/>
    <col min="9" max="9" width="2" style="144" customWidth="1"/>
    <col min="10" max="14" width="12.875" style="144" customWidth="1"/>
    <col min="15" max="15" width="11.25" style="144" customWidth="1"/>
    <col min="16" max="16" width="1.875" style="144" customWidth="1"/>
    <col min="17" max="16384" width="10" style="144"/>
  </cols>
  <sheetData>
    <row r="1" spans="2:16" ht="39" customHeight="1">
      <c r="C1" s="144" t="s">
        <v>237</v>
      </c>
      <c r="H1" s="143"/>
    </row>
    <row r="2" spans="2:16" ht="15" customHeight="1" thickBot="1">
      <c r="H2" s="143"/>
    </row>
    <row r="3" spans="2:16" ht="19.899999999999999" customHeight="1">
      <c r="B3" s="190"/>
      <c r="C3" s="324" t="s">
        <v>236</v>
      </c>
      <c r="D3" s="324"/>
      <c r="E3" s="191"/>
      <c r="F3" s="192"/>
      <c r="G3" s="193"/>
      <c r="H3" s="143"/>
      <c r="J3" s="190"/>
      <c r="K3" s="324" t="str">
        <f>C3</f>
        <v>010-9705-2848</v>
      </c>
      <c r="L3" s="324"/>
      <c r="M3" s="191"/>
      <c r="N3" s="192"/>
      <c r="O3" s="193"/>
    </row>
    <row r="4" spans="2:16" ht="19.899999999999999" customHeight="1">
      <c r="B4" s="194" t="s">
        <v>159</v>
      </c>
      <c r="C4" s="325" t="str">
        <f>기본자료!B2</f>
        <v xml:space="preserve">
 서울특별시 강서구 양천로 686-5( 염창동 264-27)삼성한아름아파트611허</v>
      </c>
      <c r="D4" s="326"/>
      <c r="E4" s="326"/>
      <c r="F4" s="326"/>
      <c r="G4" s="327"/>
      <c r="H4" s="143"/>
      <c r="J4" s="194" t="s">
        <v>159</v>
      </c>
      <c r="K4" s="325" t="str">
        <f>C4</f>
        <v xml:space="preserve">
 서울특별시 강서구 양천로 686-5( 염창동 264-27)삼성한아름아파트611허</v>
      </c>
      <c r="L4" s="326"/>
      <c r="M4" s="326"/>
      <c r="N4" s="326"/>
      <c r="O4" s="327"/>
    </row>
    <row r="5" spans="2:16" ht="19.899999999999999" customHeight="1">
      <c r="B5" s="195"/>
      <c r="C5" s="328" t="s">
        <v>178</v>
      </c>
      <c r="D5" s="328"/>
      <c r="E5" s="328"/>
      <c r="F5" s="196"/>
      <c r="G5" s="197"/>
      <c r="H5" s="143"/>
      <c r="J5" s="195"/>
      <c r="K5" s="328" t="s">
        <v>178</v>
      </c>
      <c r="L5" s="328"/>
      <c r="M5" s="328"/>
      <c r="N5" s="196"/>
      <c r="O5" s="197"/>
    </row>
    <row r="6" spans="2:16" ht="19.5" customHeight="1">
      <c r="B6" s="195" t="s">
        <v>235</v>
      </c>
      <c r="C6" s="144" t="s">
        <v>47</v>
      </c>
      <c r="D6" s="196" t="s">
        <v>189</v>
      </c>
      <c r="E6" s="329">
        <f>기본자료!E3</f>
        <v>875000000</v>
      </c>
      <c r="F6" s="330"/>
      <c r="G6" s="199" t="s">
        <v>10</v>
      </c>
      <c r="H6" s="143"/>
      <c r="J6" s="198">
        <f>B5</f>
        <v>0</v>
      </c>
      <c r="K6" s="144" t="s">
        <v>47</v>
      </c>
      <c r="L6" s="196" t="s">
        <v>175</v>
      </c>
      <c r="M6" s="329">
        <f>E6</f>
        <v>875000000</v>
      </c>
      <c r="N6" s="330"/>
      <c r="O6" s="199" t="s">
        <v>10</v>
      </c>
    </row>
    <row r="7" spans="2:16" ht="19.5" customHeight="1">
      <c r="B7" s="200"/>
      <c r="C7" s="201" t="s">
        <v>68</v>
      </c>
      <c r="D7" s="196" t="s">
        <v>211</v>
      </c>
      <c r="E7" s="329">
        <f>기본자료!E4</f>
        <v>503000000</v>
      </c>
      <c r="F7" s="330"/>
      <c r="G7" s="199" t="s">
        <v>10</v>
      </c>
      <c r="H7" s="143"/>
      <c r="J7" s="200" t="s">
        <v>109</v>
      </c>
      <c r="K7" s="201" t="str">
        <f>C7</f>
        <v>소유권이전</v>
      </c>
      <c r="L7" s="196" t="s">
        <v>88</v>
      </c>
      <c r="M7" s="329">
        <f>E7</f>
        <v>503000000</v>
      </c>
      <c r="N7" s="330"/>
      <c r="O7" s="199" t="s">
        <v>10</v>
      </c>
    </row>
    <row r="8" spans="2:16" ht="19.5" customHeight="1">
      <c r="B8" s="200"/>
      <c r="C8" s="202"/>
      <c r="D8" s="334"/>
      <c r="E8" s="334"/>
      <c r="F8" s="203"/>
      <c r="G8" s="204"/>
      <c r="H8" s="205"/>
      <c r="J8" s="200"/>
      <c r="K8" s="202"/>
      <c r="L8" s="334"/>
      <c r="M8" s="334"/>
      <c r="N8" s="203"/>
      <c r="O8" s="204"/>
      <c r="P8" s="206"/>
    </row>
    <row r="9" spans="2:16" ht="19.899999999999999" customHeight="1">
      <c r="B9" s="335" t="s">
        <v>187</v>
      </c>
      <c r="C9" s="332"/>
      <c r="D9" s="336"/>
      <c r="E9" s="332" t="s">
        <v>161</v>
      </c>
      <c r="F9" s="332"/>
      <c r="G9" s="333"/>
      <c r="H9" s="143"/>
      <c r="J9" s="335" t="str">
        <f>B9</f>
        <v>보   수   액</v>
      </c>
      <c r="K9" s="332"/>
      <c r="L9" s="336"/>
      <c r="M9" s="332" t="s">
        <v>161</v>
      </c>
      <c r="N9" s="332"/>
      <c r="O9" s="333"/>
    </row>
    <row r="10" spans="2:16" ht="19.5" customHeight="1">
      <c r="B10" s="187" t="s">
        <v>105</v>
      </c>
      <c r="C10" s="145" t="s">
        <v>103</v>
      </c>
      <c r="D10" s="146" t="s">
        <v>12</v>
      </c>
      <c r="E10" s="145" t="s">
        <v>105</v>
      </c>
      <c r="F10" s="145" t="s">
        <v>103</v>
      </c>
      <c r="G10" s="188" t="s">
        <v>206</v>
      </c>
      <c r="H10" s="143"/>
      <c r="J10" s="187" t="s">
        <v>105</v>
      </c>
      <c r="K10" s="145" t="s">
        <v>103</v>
      </c>
      <c r="L10" s="146" t="s">
        <v>12</v>
      </c>
      <c r="M10" s="145" t="s">
        <v>105</v>
      </c>
      <c r="N10" s="145" t="s">
        <v>103</v>
      </c>
      <c r="O10" s="188" t="s">
        <v>12</v>
      </c>
    </row>
    <row r="11" spans="2:16" ht="19.899999999999999" customHeight="1">
      <c r="B11" s="147" t="s">
        <v>140</v>
      </c>
      <c r="C11" s="148">
        <v>290000</v>
      </c>
      <c r="D11" s="149"/>
      <c r="E11" s="150" t="s">
        <v>99</v>
      </c>
      <c r="F11" s="148">
        <v>19762500</v>
      </c>
      <c r="G11" s="151" t="s">
        <v>239</v>
      </c>
      <c r="H11" s="152"/>
      <c r="J11" s="147" t="s">
        <v>131</v>
      </c>
      <c r="K11" s="148">
        <f>C11</f>
        <v>290000</v>
      </c>
      <c r="L11" s="149"/>
      <c r="M11" s="150" t="s">
        <v>99</v>
      </c>
      <c r="N11" s="148">
        <f t="shared" ref="N11:N16" si="0">F11</f>
        <v>19762500</v>
      </c>
      <c r="O11" s="151"/>
      <c r="P11" s="153"/>
    </row>
    <row r="12" spans="2:16" ht="19.899999999999999" customHeight="1">
      <c r="B12" s="147"/>
      <c r="C12" s="148"/>
      <c r="D12" s="154"/>
      <c r="E12" s="150" t="s">
        <v>165</v>
      </c>
      <c r="F12" s="148"/>
      <c r="G12" s="151"/>
      <c r="H12" s="152"/>
      <c r="J12" s="147">
        <f>B12</f>
        <v>0</v>
      </c>
      <c r="K12" s="148">
        <f>C12</f>
        <v>0</v>
      </c>
      <c r="L12" s="154"/>
      <c r="M12" s="150" t="s">
        <v>165</v>
      </c>
      <c r="N12" s="148">
        <f t="shared" si="0"/>
        <v>0</v>
      </c>
      <c r="O12" s="151"/>
      <c r="P12" s="153"/>
    </row>
    <row r="13" spans="2:16" ht="19.899999999999999" customHeight="1">
      <c r="B13" s="147"/>
      <c r="C13" s="148">
        <v>0</v>
      </c>
      <c r="D13" s="149"/>
      <c r="E13" s="150" t="s">
        <v>90</v>
      </c>
      <c r="F13" s="148">
        <v>1976250</v>
      </c>
      <c r="G13" s="151" t="s">
        <v>233</v>
      </c>
      <c r="H13" s="152"/>
      <c r="J13" s="147">
        <f>B13</f>
        <v>0</v>
      </c>
      <c r="K13" s="148">
        <f>C13</f>
        <v>0</v>
      </c>
      <c r="L13" s="149"/>
      <c r="M13" s="150" t="s">
        <v>90</v>
      </c>
      <c r="N13" s="148">
        <f t="shared" si="0"/>
        <v>1976250</v>
      </c>
      <c r="O13" s="151"/>
      <c r="P13" s="153"/>
    </row>
    <row r="14" spans="2:16" ht="19.899999999999999" customHeight="1">
      <c r="B14" s="147"/>
      <c r="C14" s="148">
        <v>0</v>
      </c>
      <c r="D14" s="149"/>
      <c r="E14" s="150" t="s">
        <v>209</v>
      </c>
      <c r="F14" s="148">
        <v>38000</v>
      </c>
      <c r="G14" s="155" t="s">
        <v>234</v>
      </c>
      <c r="H14" s="152"/>
      <c r="J14" s="147">
        <f>B14</f>
        <v>0</v>
      </c>
      <c r="K14" s="148">
        <f>C14</f>
        <v>0</v>
      </c>
      <c r="L14" s="149"/>
      <c r="M14" s="150" t="str">
        <f t="shared" ref="M14:M19" si="1">E14</f>
        <v>증지대및제출표</v>
      </c>
      <c r="N14" s="148">
        <f t="shared" si="0"/>
        <v>38000</v>
      </c>
      <c r="O14" s="155"/>
      <c r="P14" s="153"/>
    </row>
    <row r="15" spans="2:16" ht="19.899999999999999" customHeight="1">
      <c r="B15" s="156"/>
      <c r="C15" s="148">
        <v>0</v>
      </c>
      <c r="D15" s="149"/>
      <c r="E15" s="157" t="s">
        <v>46</v>
      </c>
      <c r="F15" s="159">
        <v>150000</v>
      </c>
      <c r="G15" s="155"/>
      <c r="H15" s="152"/>
      <c r="J15" s="147"/>
      <c r="K15" s="148"/>
      <c r="L15" s="149"/>
      <c r="M15" s="157" t="str">
        <f t="shared" si="1"/>
        <v>인지대</v>
      </c>
      <c r="N15" s="148">
        <f t="shared" si="0"/>
        <v>150000</v>
      </c>
      <c r="O15" s="155"/>
      <c r="P15" s="153"/>
    </row>
    <row r="16" spans="2:16" ht="19.899999999999999" customHeight="1">
      <c r="B16" s="158"/>
      <c r="C16" s="159">
        <v>0</v>
      </c>
      <c r="D16" s="217" t="s">
        <v>231</v>
      </c>
      <c r="E16" s="160" t="s">
        <v>174</v>
      </c>
      <c r="F16" s="148">
        <v>1766876</v>
      </c>
      <c r="G16" s="148"/>
      <c r="H16" s="143"/>
      <c r="J16" s="162"/>
      <c r="K16" s="159"/>
      <c r="L16" s="146"/>
      <c r="M16" s="160" t="str">
        <f t="shared" si="1"/>
        <v>국민주택채권할인액</v>
      </c>
      <c r="N16" s="148">
        <f t="shared" si="0"/>
        <v>1766876</v>
      </c>
      <c r="O16" s="161">
        <f>G16</f>
        <v>0</v>
      </c>
    </row>
    <row r="17" spans="2:16" ht="19.899999999999999" customHeight="1">
      <c r="B17" s="158"/>
      <c r="C17" s="159"/>
      <c r="D17" s="146"/>
      <c r="E17" s="163"/>
      <c r="F17" s="159"/>
      <c r="G17" s="164"/>
      <c r="H17" s="143"/>
      <c r="J17" s="162"/>
      <c r="K17" s="159"/>
      <c r="L17" s="146"/>
      <c r="M17" s="163">
        <f t="shared" si="1"/>
        <v>0</v>
      </c>
      <c r="N17" s="159">
        <f>F17</f>
        <v>0</v>
      </c>
      <c r="O17" s="164">
        <f>G17</f>
        <v>0</v>
      </c>
    </row>
    <row r="18" spans="2:16" ht="19.899999999999999" customHeight="1">
      <c r="B18" s="158"/>
      <c r="C18" s="159"/>
      <c r="D18" s="146"/>
      <c r="E18" s="163"/>
      <c r="F18" s="159"/>
      <c r="G18" s="164"/>
      <c r="H18" s="143"/>
      <c r="J18" s="162"/>
      <c r="K18" s="159"/>
      <c r="L18" s="146"/>
      <c r="M18" s="163">
        <f t="shared" si="1"/>
        <v>0</v>
      </c>
      <c r="N18" s="159">
        <f>F18</f>
        <v>0</v>
      </c>
      <c r="O18" s="164"/>
    </row>
    <row r="19" spans="2:16" ht="19.899999999999999" customHeight="1">
      <c r="B19" s="158"/>
      <c r="C19" s="159"/>
      <c r="D19" s="146"/>
      <c r="E19" s="163"/>
      <c r="F19" s="159"/>
      <c r="G19" s="164"/>
      <c r="H19" s="143"/>
      <c r="J19" s="162"/>
      <c r="K19" s="159"/>
      <c r="L19" s="146"/>
      <c r="M19" s="163">
        <f t="shared" si="1"/>
        <v>0</v>
      </c>
      <c r="N19" s="159">
        <f>F19</f>
        <v>0</v>
      </c>
      <c r="O19" s="164"/>
    </row>
    <row r="20" spans="2:16" ht="19.899999999999999" customHeight="1">
      <c r="B20" s="158"/>
      <c r="C20" s="159"/>
      <c r="D20" s="146"/>
      <c r="E20" s="163"/>
      <c r="F20" s="159"/>
      <c r="G20" s="164"/>
      <c r="H20" s="143"/>
      <c r="J20" s="162"/>
      <c r="K20" s="159"/>
      <c r="L20" s="146"/>
      <c r="M20" s="163"/>
      <c r="N20" s="159"/>
      <c r="O20" s="164"/>
    </row>
    <row r="21" spans="2:16" ht="19.899999999999999" customHeight="1">
      <c r="B21" s="165"/>
      <c r="C21" s="159">
        <v>0</v>
      </c>
      <c r="D21" s="146"/>
      <c r="E21" s="163" t="s">
        <v>160</v>
      </c>
      <c r="F21" s="148">
        <v>29000</v>
      </c>
      <c r="G21" s="164"/>
      <c r="H21" s="143"/>
      <c r="J21" s="187"/>
      <c r="K21" s="159"/>
      <c r="L21" s="146"/>
      <c r="M21" s="163" t="str">
        <f>E21</f>
        <v>보수액부가가치세</v>
      </c>
      <c r="N21" s="159">
        <f>F21</f>
        <v>29000</v>
      </c>
      <c r="O21" s="164"/>
    </row>
    <row r="22" spans="2:16" ht="19.899999999999999" customHeight="1">
      <c r="B22" s="166" t="s">
        <v>100</v>
      </c>
      <c r="C22" s="167">
        <f>SUM(C11:C21)</f>
        <v>290000</v>
      </c>
      <c r="D22" s="146"/>
      <c r="E22" s="168" t="s">
        <v>125</v>
      </c>
      <c r="F22" s="169">
        <f>SUM(F11:F21)</f>
        <v>23722626</v>
      </c>
      <c r="G22" s="170"/>
      <c r="H22" s="143"/>
      <c r="J22" s="166" t="s">
        <v>100</v>
      </c>
      <c r="K22" s="167">
        <f>C22</f>
        <v>290000</v>
      </c>
      <c r="L22" s="146"/>
      <c r="M22" s="168" t="s">
        <v>125</v>
      </c>
      <c r="N22" s="169">
        <f>F22</f>
        <v>23722626</v>
      </c>
      <c r="O22" s="170"/>
    </row>
    <row r="23" spans="2:16" s="171" customFormat="1" ht="19.899999999999999" customHeight="1">
      <c r="B23" s="337" t="s">
        <v>25</v>
      </c>
      <c r="C23" s="338"/>
      <c r="D23" s="338"/>
      <c r="E23" s="172" t="s">
        <v>114</v>
      </c>
      <c r="F23" s="173">
        <f>C22+F22</f>
        <v>24012626</v>
      </c>
      <c r="G23" s="220" t="s">
        <v>144</v>
      </c>
      <c r="H23" s="175"/>
      <c r="J23" s="337" t="s">
        <v>25</v>
      </c>
      <c r="K23" s="338"/>
      <c r="L23" s="338"/>
      <c r="M23" s="172" t="s">
        <v>114</v>
      </c>
      <c r="N23" s="173">
        <f>F23</f>
        <v>24012626</v>
      </c>
      <c r="O23" s="174" t="s">
        <v>144</v>
      </c>
      <c r="P23" s="176"/>
    </row>
    <row r="24" spans="2:16" s="171" customFormat="1" ht="19.899999999999999" customHeight="1">
      <c r="B24" s="207"/>
      <c r="C24" s="208"/>
      <c r="D24" s="208"/>
      <c r="E24" s="196"/>
      <c r="F24" s="209"/>
      <c r="G24" s="189"/>
      <c r="H24" s="175"/>
      <c r="J24" s="207"/>
      <c r="K24" s="208"/>
      <c r="L24" s="208"/>
      <c r="M24" s="196"/>
      <c r="N24" s="209"/>
      <c r="O24" s="189"/>
      <c r="P24" s="176"/>
    </row>
    <row r="25" spans="2:16" s="171" customFormat="1" ht="19.899999999999999" customHeight="1">
      <c r="B25" s="210"/>
      <c r="C25" s="211"/>
      <c r="D25" s="212"/>
      <c r="E25" s="213">
        <v>2026</v>
      </c>
      <c r="F25" s="214">
        <v>6</v>
      </c>
      <c r="G25" s="215">
        <v>4</v>
      </c>
      <c r="H25" s="216"/>
      <c r="J25" s="210"/>
      <c r="K25" s="211"/>
      <c r="L25" s="212"/>
      <c r="M25" s="213">
        <f>E25</f>
        <v>2026</v>
      </c>
      <c r="N25" s="214">
        <f>F25</f>
        <v>6</v>
      </c>
      <c r="O25" s="215">
        <f>G25</f>
        <v>4</v>
      </c>
    </row>
    <row r="26" spans="2:16" s="171" customFormat="1" ht="24.75" customHeight="1">
      <c r="B26" s="232" t="s">
        <v>220</v>
      </c>
      <c r="C26" s="233"/>
      <c r="D26" s="234"/>
      <c r="E26" s="235"/>
      <c r="F26" s="236"/>
      <c r="G26" s="237"/>
      <c r="H26" s="216"/>
      <c r="J26" s="232" t="str">
        <f>B26</f>
        <v xml:space="preserve">* 취득세는 본인 상황에따라 추후 세금중과, 추징 될수 있는 부분으로 꼭 본인이 한번 체크 부탁드립니다. </v>
      </c>
      <c r="K26" s="233"/>
      <c r="L26" s="234"/>
      <c r="M26" s="235"/>
      <c r="N26" s="236"/>
      <c r="O26" s="237"/>
    </row>
    <row r="27" spans="2:16" s="176" customFormat="1" ht="24.75" customHeight="1">
      <c r="B27" s="339" t="s">
        <v>228</v>
      </c>
      <c r="C27" s="340"/>
      <c r="D27" s="340"/>
      <c r="E27" s="340"/>
      <c r="F27" s="340"/>
      <c r="G27" s="341"/>
      <c r="H27" s="216"/>
      <c r="J27" s="342" t="s">
        <v>228</v>
      </c>
      <c r="K27" s="343"/>
      <c r="L27" s="343"/>
      <c r="M27" s="343"/>
      <c r="N27" s="343"/>
      <c r="O27" s="344"/>
      <c r="P27" s="171"/>
    </row>
    <row r="28" spans="2:16" s="176" customFormat="1" ht="24.75" customHeight="1">
      <c r="B28" s="238" t="s">
        <v>221</v>
      </c>
      <c r="C28" s="239"/>
      <c r="D28" s="240"/>
      <c r="E28" s="241"/>
      <c r="F28" s="242"/>
      <c r="G28" s="243"/>
      <c r="H28" s="216"/>
      <c r="J28" s="238" t="s">
        <v>221</v>
      </c>
      <c r="K28" s="239"/>
      <c r="L28" s="240"/>
      <c r="M28" s="241"/>
      <c r="N28" s="242"/>
      <c r="O28" s="243"/>
      <c r="P28" s="171"/>
    </row>
    <row r="29" spans="2:16" s="39" customFormat="1" ht="18" customHeight="1">
      <c r="B29" s="319" t="s">
        <v>232</v>
      </c>
      <c r="C29" s="320"/>
      <c r="D29" s="320"/>
      <c r="E29" s="320"/>
      <c r="F29" s="320"/>
      <c r="G29" s="44"/>
      <c r="H29" s="45"/>
      <c r="J29" s="319" t="str">
        <f>B29</f>
        <v>* 김동현팀장 010-9447-5933</v>
      </c>
      <c r="K29" s="320"/>
      <c r="L29" s="320"/>
      <c r="M29" s="320"/>
      <c r="N29" s="320"/>
      <c r="O29" s="44"/>
      <c r="P29" s="40"/>
    </row>
    <row r="30" spans="2:16" s="39" customFormat="1" ht="15.95" customHeight="1">
      <c r="B30" s="47" t="s">
        <v>169</v>
      </c>
      <c r="C30" s="301" t="s">
        <v>223</v>
      </c>
      <c r="D30" s="301"/>
      <c r="E30" s="301"/>
      <c r="F30" s="301"/>
      <c r="G30" s="48" t="s">
        <v>126</v>
      </c>
      <c r="H30" s="38"/>
      <c r="J30" s="47" t="s">
        <v>169</v>
      </c>
      <c r="K30" s="301" t="str">
        <f>C30</f>
        <v>775-46-00266</v>
      </c>
      <c r="L30" s="301"/>
      <c r="M30" s="301"/>
      <c r="N30" s="301"/>
      <c r="O30" s="48" t="s">
        <v>126</v>
      </c>
    </row>
    <row r="31" spans="2:16" s="39" customFormat="1" ht="15.95" customHeight="1">
      <c r="B31" s="9" t="s">
        <v>170</v>
      </c>
      <c r="C31" s="301" t="s">
        <v>224</v>
      </c>
      <c r="D31" s="301"/>
      <c r="E31" s="301"/>
      <c r="F31" s="301"/>
      <c r="G31" s="50"/>
      <c r="H31" s="38"/>
      <c r="J31" s="9" t="s">
        <v>170</v>
      </c>
      <c r="K31" s="301" t="str">
        <f>C31</f>
        <v>태창법무사사무소 법무사 고창헌</v>
      </c>
      <c r="L31" s="301"/>
      <c r="M31" s="301"/>
      <c r="N31" s="301"/>
      <c r="O31" s="50"/>
    </row>
    <row r="32" spans="2:16" s="39" customFormat="1" ht="15.95" customHeight="1">
      <c r="B32" s="321" t="s">
        <v>225</v>
      </c>
      <c r="C32" s="322"/>
      <c r="D32" s="322"/>
      <c r="E32" s="322"/>
      <c r="F32" s="323"/>
      <c r="G32" s="53" t="s">
        <v>66</v>
      </c>
      <c r="H32" s="38"/>
      <c r="J32" s="309" t="str">
        <f>B32</f>
        <v>서울특별시 서초구 반포대로26길 56, 3층 (서초동, 서진빌딩)</v>
      </c>
      <c r="K32" s="310"/>
      <c r="L32" s="310"/>
      <c r="M32" s="310"/>
      <c r="N32" s="311"/>
      <c r="O32" s="53" t="s">
        <v>66</v>
      </c>
    </row>
    <row r="33" spans="1:15" s="39" customFormat="1" ht="20.25" customHeight="1" thickBot="1">
      <c r="B33" s="54" t="s">
        <v>156</v>
      </c>
      <c r="C33" s="298" t="s">
        <v>226</v>
      </c>
      <c r="D33" s="298"/>
      <c r="E33" s="298"/>
      <c r="F33" s="298"/>
      <c r="G33" s="55"/>
      <c r="H33" s="38"/>
      <c r="J33" s="54" t="s">
        <v>156</v>
      </c>
      <c r="K33" s="298" t="str">
        <f>C33</f>
        <v>신한은행 110-481-597714 (법무사 고창헌)</v>
      </c>
      <c r="L33" s="298"/>
      <c r="M33" s="298"/>
      <c r="N33" s="298"/>
      <c r="O33" s="55"/>
    </row>
    <row r="34" spans="1:15" s="39" customFormat="1" ht="15.95" customHeight="1">
      <c r="B34" s="9"/>
      <c r="C34" s="301"/>
      <c r="D34" s="301"/>
      <c r="E34" s="301"/>
      <c r="F34" s="301"/>
      <c r="G34" s="50"/>
      <c r="H34" s="38"/>
      <c r="J34" s="9" t="s">
        <v>170</v>
      </c>
      <c r="K34" s="301">
        <f>C34</f>
        <v>0</v>
      </c>
      <c r="L34" s="301"/>
      <c r="M34" s="301"/>
      <c r="N34" s="301"/>
      <c r="O34" s="50"/>
    </row>
    <row r="35" spans="1:15" s="39" customFormat="1" ht="15.95" customHeight="1">
      <c r="B35" s="321" t="s">
        <v>227</v>
      </c>
      <c r="C35" s="322"/>
      <c r="D35" s="322"/>
      <c r="E35" s="322"/>
      <c r="F35" s="323"/>
      <c r="G35" s="53"/>
      <c r="H35" s="38"/>
      <c r="J35" s="309" t="str">
        <f>B35</f>
        <v xml:space="preserve">           등기비 내역은 외부에 유출되지 않도록 부탁드립니다</v>
      </c>
      <c r="K35" s="310"/>
      <c r="L35" s="310"/>
      <c r="M35" s="310"/>
      <c r="N35" s="311"/>
      <c r="O35" s="53" t="s">
        <v>66</v>
      </c>
    </row>
    <row r="36" spans="1:15" s="39" customFormat="1" ht="15.95" customHeight="1" thickBot="1">
      <c r="B36" s="54"/>
      <c r="C36" s="298"/>
      <c r="D36" s="298"/>
      <c r="E36" s="298"/>
      <c r="F36" s="298"/>
      <c r="G36" s="55"/>
      <c r="H36" s="38"/>
      <c r="J36" s="54" t="s">
        <v>156</v>
      </c>
      <c r="K36" s="298">
        <f>C36</f>
        <v>0</v>
      </c>
      <c r="L36" s="298"/>
      <c r="M36" s="298"/>
      <c r="N36" s="298"/>
      <c r="O36" s="55"/>
    </row>
    <row r="45" spans="1:15">
      <c r="A45" s="331"/>
      <c r="B45" s="331"/>
      <c r="C45" s="331"/>
      <c r="D45" s="331"/>
      <c r="E45" s="331"/>
      <c r="F45" s="331"/>
      <c r="G45" s="331"/>
      <c r="H45" s="331"/>
    </row>
    <row r="19050" spans="18:18">
      <c r="R19050" s="230" t="s">
        <v>219</v>
      </c>
    </row>
    <row r="19051" spans="18:18">
      <c r="R19051" s="230" t="s">
        <v>219</v>
      </c>
    </row>
  </sheetData>
  <mergeCells count="37">
    <mergeCell ref="A45:H45"/>
    <mergeCell ref="C34:F34"/>
    <mergeCell ref="E9:G9"/>
    <mergeCell ref="L8:M8"/>
    <mergeCell ref="J9:L9"/>
    <mergeCell ref="M9:O9"/>
    <mergeCell ref="C33:F33"/>
    <mergeCell ref="B23:D23"/>
    <mergeCell ref="J23:L23"/>
    <mergeCell ref="D8:E8"/>
    <mergeCell ref="B9:D9"/>
    <mergeCell ref="C30:F30"/>
    <mergeCell ref="C31:F31"/>
    <mergeCell ref="B27:G27"/>
    <mergeCell ref="J27:O27"/>
    <mergeCell ref="K34:N34"/>
    <mergeCell ref="C3:D3"/>
    <mergeCell ref="C4:G4"/>
    <mergeCell ref="C5:E5"/>
    <mergeCell ref="E7:F7"/>
    <mergeCell ref="K5:M5"/>
    <mergeCell ref="M6:N6"/>
    <mergeCell ref="K3:L3"/>
    <mergeCell ref="K4:O4"/>
    <mergeCell ref="E6:F6"/>
    <mergeCell ref="M7:N7"/>
    <mergeCell ref="C36:F36"/>
    <mergeCell ref="K36:N36"/>
    <mergeCell ref="K30:N30"/>
    <mergeCell ref="K31:N31"/>
    <mergeCell ref="J32:N32"/>
    <mergeCell ref="K33:N33"/>
    <mergeCell ref="B29:F29"/>
    <mergeCell ref="J29:N29"/>
    <mergeCell ref="B32:F32"/>
    <mergeCell ref="B35:F35"/>
    <mergeCell ref="J35:N35"/>
  </mergeCells>
  <phoneticPr fontId="32" type="noConversion"/>
  <pageMargins left="0" right="0" top="0" bottom="0" header="0.31486111879348755" footer="0.31486111879348755"/>
  <pageSetup paperSize="9"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34"/>
  <sheetViews>
    <sheetView zoomScaleNormal="100" zoomScaleSheetLayoutView="75" workbookViewId="0">
      <selection activeCell="AC16" sqref="AC16"/>
    </sheetView>
  </sheetViews>
  <sheetFormatPr defaultColWidth="9" defaultRowHeight="16.5"/>
  <cols>
    <col min="1" max="1" width="2.75" customWidth="1"/>
    <col min="2" max="3" width="2.25" customWidth="1"/>
    <col min="4" max="6" width="2.75" customWidth="1"/>
    <col min="7" max="7" width="1.625" customWidth="1"/>
    <col min="8" max="10" width="2.25" customWidth="1"/>
    <col min="11" max="16" width="1.75" customWidth="1"/>
    <col min="17" max="17" width="3.75" customWidth="1"/>
    <col min="18" max="21" width="3.625" customWidth="1"/>
    <col min="22" max="22" width="3.25" customWidth="1"/>
    <col min="23" max="24" width="3.625" customWidth="1"/>
    <col min="25" max="25" width="4.75" customWidth="1"/>
    <col min="26" max="26" width="3.75" customWidth="1"/>
    <col min="27" max="27" width="3.625" customWidth="1"/>
  </cols>
  <sheetData>
    <row r="1" spans="1:29" s="133" customFormat="1" ht="18" customHeight="1">
      <c r="A1" s="440" t="s">
        <v>31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2"/>
      <c r="R1" s="449" t="s">
        <v>61</v>
      </c>
      <c r="S1" s="449"/>
      <c r="T1" s="527" t="s">
        <v>102</v>
      </c>
      <c r="U1" s="527"/>
      <c r="V1" s="497" t="s">
        <v>101</v>
      </c>
      <c r="W1" s="498"/>
      <c r="X1" s="523" t="s">
        <v>19</v>
      </c>
      <c r="Y1" s="524"/>
      <c r="Z1" s="525" t="s">
        <v>17</v>
      </c>
      <c r="AA1" s="526"/>
    </row>
    <row r="2" spans="1:29" s="133" customFormat="1" ht="14.25" customHeight="1">
      <c r="A2" s="443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5"/>
      <c r="R2" s="410"/>
      <c r="S2" s="410"/>
      <c r="T2" s="410"/>
      <c r="U2" s="410"/>
      <c r="V2" s="428"/>
      <c r="W2" s="429"/>
      <c r="X2" s="432"/>
      <c r="Y2" s="433"/>
      <c r="Z2" s="436"/>
      <c r="AA2" s="437"/>
    </row>
    <row r="3" spans="1:29" s="133" customFormat="1" ht="22.15" customHeight="1">
      <c r="A3" s="518" t="s">
        <v>75</v>
      </c>
      <c r="B3" s="519"/>
      <c r="C3" s="519"/>
      <c r="D3" s="415"/>
      <c r="E3" s="415"/>
      <c r="F3" s="415"/>
      <c r="G3" s="415"/>
      <c r="H3" s="412" t="s">
        <v>133</v>
      </c>
      <c r="I3" s="413"/>
      <c r="J3" s="414"/>
      <c r="K3" s="446"/>
      <c r="L3" s="447"/>
      <c r="M3" s="447"/>
      <c r="N3" s="447"/>
      <c r="O3" s="447"/>
      <c r="P3" s="447"/>
      <c r="Q3" s="448"/>
      <c r="R3" s="411"/>
      <c r="S3" s="411"/>
      <c r="T3" s="411"/>
      <c r="U3" s="411"/>
      <c r="V3" s="430"/>
      <c r="W3" s="431"/>
      <c r="X3" s="434"/>
      <c r="Y3" s="435"/>
      <c r="Z3" s="438"/>
      <c r="AA3" s="439"/>
    </row>
    <row r="4" spans="1:29" s="133" customFormat="1" ht="19.5" customHeight="1">
      <c r="A4" s="515" t="s">
        <v>51</v>
      </c>
      <c r="B4" s="463"/>
      <c r="C4" s="463"/>
      <c r="D4" s="453" t="s">
        <v>186</v>
      </c>
      <c r="E4" s="453"/>
      <c r="F4" s="453"/>
      <c r="G4" s="453"/>
      <c r="H4" s="453"/>
      <c r="I4" s="453"/>
      <c r="J4" s="453"/>
      <c r="K4" s="455" t="s">
        <v>117</v>
      </c>
      <c r="L4" s="455"/>
      <c r="M4" s="455"/>
      <c r="N4" s="456"/>
      <c r="O4" s="512"/>
      <c r="P4" s="513"/>
      <c r="Q4" s="513"/>
      <c r="R4" s="514"/>
      <c r="S4" s="512"/>
      <c r="T4" s="513"/>
      <c r="U4" s="514"/>
      <c r="V4" s="466" t="s">
        <v>56</v>
      </c>
      <c r="W4" s="466"/>
      <c r="X4" s="520"/>
      <c r="Y4" s="520"/>
      <c r="Z4" s="520"/>
      <c r="AA4" s="521"/>
    </row>
    <row r="5" spans="1:29" s="133" customFormat="1" ht="17.25" customHeight="1">
      <c r="A5" s="516"/>
      <c r="B5" s="465"/>
      <c r="C5" s="465"/>
      <c r="D5" s="454"/>
      <c r="E5" s="454"/>
      <c r="F5" s="454"/>
      <c r="G5" s="454"/>
      <c r="H5" s="454"/>
      <c r="I5" s="454"/>
      <c r="J5" s="454"/>
      <c r="K5" s="457" t="s">
        <v>137</v>
      </c>
      <c r="L5" s="457"/>
      <c r="M5" s="457"/>
      <c r="N5" s="458"/>
      <c r="O5" s="499">
        <f>'진행시 등기비용'!B5</f>
        <v>0</v>
      </c>
      <c r="P5" s="500"/>
      <c r="Q5" s="500"/>
      <c r="R5" s="501"/>
      <c r="S5" s="499"/>
      <c r="T5" s="500"/>
      <c r="U5" s="501"/>
      <c r="V5" s="466"/>
      <c r="W5" s="466"/>
      <c r="X5" s="520"/>
      <c r="Y5" s="466"/>
      <c r="Z5" s="466"/>
      <c r="AA5" s="522"/>
    </row>
    <row r="6" spans="1:29" s="133" customFormat="1" ht="22.15" customHeight="1">
      <c r="A6" s="516" t="s">
        <v>44</v>
      </c>
      <c r="B6" s="465"/>
      <c r="C6" s="517"/>
      <c r="D6" s="470" t="str">
        <f>기본자료!B2</f>
        <v xml:space="preserve">
 서울특별시 강서구 양천로 686-5( 염창동 264-27)삼성한아름아파트611허</v>
      </c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1"/>
      <c r="P6" s="471"/>
      <c r="Q6" s="471"/>
      <c r="R6" s="471"/>
      <c r="S6" s="462" t="s">
        <v>85</v>
      </c>
      <c r="T6" s="463"/>
      <c r="U6" s="463"/>
      <c r="V6" s="459">
        <f>기본자료!E3</f>
        <v>875000000</v>
      </c>
      <c r="W6" s="460"/>
      <c r="X6" s="460"/>
      <c r="Y6" s="460"/>
      <c r="Z6" s="460"/>
      <c r="AA6" s="461"/>
    </row>
    <row r="7" spans="1:29" s="133" customFormat="1" ht="22.15" customHeight="1">
      <c r="A7" s="516"/>
      <c r="B7" s="465"/>
      <c r="C7" s="517"/>
      <c r="D7" s="466" t="s">
        <v>8</v>
      </c>
      <c r="E7" s="466"/>
      <c r="F7" s="466"/>
      <c r="G7" s="466"/>
      <c r="H7" s="472">
        <f>기본자료!E7</f>
        <v>133198300</v>
      </c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64" t="s">
        <v>148</v>
      </c>
      <c r="T7" s="465"/>
      <c r="U7" s="465"/>
      <c r="V7" s="507">
        <f>기본자료!E4</f>
        <v>503000000</v>
      </c>
      <c r="W7" s="508"/>
      <c r="X7" s="508"/>
      <c r="Y7" s="508"/>
      <c r="Z7" s="508"/>
      <c r="AA7" s="509"/>
    </row>
    <row r="8" spans="1:29" s="133" customFormat="1" ht="22.15" customHeight="1">
      <c r="A8" s="516"/>
      <c r="B8" s="465"/>
      <c r="C8" s="517"/>
      <c r="D8" s="512" t="s">
        <v>20</v>
      </c>
      <c r="E8" s="513"/>
      <c r="F8" s="513"/>
      <c r="G8" s="514"/>
      <c r="H8" s="467">
        <f>기본자료!E5</f>
        <v>49996080</v>
      </c>
      <c r="I8" s="468"/>
      <c r="J8" s="468"/>
      <c r="K8" s="468"/>
      <c r="L8" s="468"/>
      <c r="M8" s="468"/>
      <c r="N8" s="468"/>
      <c r="O8" s="468"/>
      <c r="P8" s="468"/>
      <c r="Q8" s="468"/>
      <c r="R8" s="469"/>
      <c r="S8" s="465" t="s">
        <v>135</v>
      </c>
      <c r="T8" s="465"/>
      <c r="U8" s="465"/>
      <c r="V8" s="507">
        <f>기본자료!L24</f>
        <v>0</v>
      </c>
      <c r="W8" s="508"/>
      <c r="X8" s="508"/>
      <c r="Y8" s="508"/>
      <c r="Z8" s="508"/>
      <c r="AA8" s="509"/>
    </row>
    <row r="9" spans="1:29" s="133" customFormat="1" ht="22.15" customHeight="1">
      <c r="A9" s="502" t="s">
        <v>43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4"/>
      <c r="S9" s="476" t="s">
        <v>104</v>
      </c>
      <c r="T9" s="476"/>
      <c r="U9" s="476"/>
      <c r="V9" s="477">
        <f>'진행시 등기비용'!F16</f>
        <v>1766876</v>
      </c>
      <c r="W9" s="478"/>
      <c r="X9" s="478"/>
      <c r="Y9" s="478"/>
      <c r="Z9" s="478"/>
      <c r="AA9" s="479"/>
    </row>
    <row r="10" spans="1:29" s="133" customFormat="1" ht="16.5" customHeight="1">
      <c r="A10" s="528" t="s">
        <v>51</v>
      </c>
      <c r="B10" s="529"/>
      <c r="C10" s="529"/>
      <c r="D10" s="529"/>
      <c r="E10" s="529"/>
      <c r="F10" s="529"/>
      <c r="G10" s="529"/>
      <c r="H10" s="530" t="s">
        <v>129</v>
      </c>
      <c r="I10" s="531"/>
      <c r="J10" s="531"/>
      <c r="K10" s="531"/>
      <c r="L10" s="531"/>
      <c r="M10" s="531"/>
      <c r="N10" s="531"/>
      <c r="O10" s="531"/>
      <c r="P10" s="531"/>
      <c r="Q10" s="473" t="s">
        <v>39</v>
      </c>
      <c r="R10" s="474"/>
      <c r="S10" s="474"/>
      <c r="T10" s="474"/>
      <c r="U10" s="474"/>
      <c r="V10" s="474"/>
      <c r="W10" s="474"/>
      <c r="X10" s="474"/>
      <c r="Y10" s="474"/>
      <c r="Z10" s="474"/>
      <c r="AA10" s="475"/>
    </row>
    <row r="11" spans="1:29" s="133" customFormat="1" ht="22.15" customHeight="1">
      <c r="A11" s="450" t="s">
        <v>48</v>
      </c>
      <c r="B11" s="510" t="str">
        <f>'진행시 등기비용'!B11</f>
        <v>법무보수료</v>
      </c>
      <c r="C11" s="511"/>
      <c r="D11" s="511"/>
      <c r="E11" s="511"/>
      <c r="F11" s="511"/>
      <c r="G11" s="511"/>
      <c r="H11" s="480">
        <f>'진행시 등기비용'!C11</f>
        <v>290000</v>
      </c>
      <c r="I11" s="481"/>
      <c r="J11" s="481"/>
      <c r="K11" s="481"/>
      <c r="L11" s="481"/>
      <c r="M11" s="481"/>
      <c r="N11" s="481"/>
      <c r="O11" s="481"/>
      <c r="P11" s="481"/>
      <c r="Q11" s="492" t="s">
        <v>59</v>
      </c>
      <c r="R11" s="493"/>
      <c r="S11" s="493"/>
      <c r="T11" s="491" t="s">
        <v>24</v>
      </c>
      <c r="U11" s="491"/>
      <c r="V11" s="491"/>
      <c r="W11" s="491"/>
      <c r="X11" s="416" t="s">
        <v>72</v>
      </c>
      <c r="Y11" s="417"/>
      <c r="Z11" s="416" t="s">
        <v>64</v>
      </c>
      <c r="AA11" s="418"/>
    </row>
    <row r="12" spans="1:29" s="133" customFormat="1" ht="22.15" customHeight="1">
      <c r="A12" s="360"/>
      <c r="B12" s="402">
        <f>'진행시 등기비용'!B12</f>
        <v>0</v>
      </c>
      <c r="C12" s="403"/>
      <c r="D12" s="403"/>
      <c r="E12" s="403"/>
      <c r="F12" s="403"/>
      <c r="G12" s="403"/>
      <c r="H12" s="379">
        <f>'진행시 등기비용'!C12</f>
        <v>0</v>
      </c>
      <c r="I12" s="380"/>
      <c r="J12" s="380"/>
      <c r="K12" s="380"/>
      <c r="L12" s="380"/>
      <c r="M12" s="380"/>
      <c r="N12" s="380"/>
      <c r="O12" s="380"/>
      <c r="P12" s="380"/>
      <c r="Q12" s="489"/>
      <c r="R12" s="490"/>
      <c r="S12" s="490"/>
      <c r="T12" s="505"/>
      <c r="U12" s="505"/>
      <c r="V12" s="505"/>
      <c r="W12" s="505"/>
      <c r="X12" s="419"/>
      <c r="Y12" s="420"/>
      <c r="Z12" s="419"/>
      <c r="AA12" s="421"/>
    </row>
    <row r="13" spans="1:29" s="133" customFormat="1" ht="22.15" customHeight="1">
      <c r="A13" s="360"/>
      <c r="B13" s="402">
        <f>'진행시 등기비용'!B13</f>
        <v>0</v>
      </c>
      <c r="C13" s="403"/>
      <c r="D13" s="403"/>
      <c r="E13" s="403"/>
      <c r="F13" s="403"/>
      <c r="G13" s="403"/>
      <c r="H13" s="379">
        <f>'진행시 등기비용'!C13</f>
        <v>0</v>
      </c>
      <c r="I13" s="380"/>
      <c r="J13" s="380"/>
      <c r="K13" s="380"/>
      <c r="L13" s="380"/>
      <c r="M13" s="380"/>
      <c r="N13" s="380"/>
      <c r="O13" s="380"/>
      <c r="P13" s="380"/>
      <c r="Q13" s="482" t="s">
        <v>150</v>
      </c>
      <c r="R13" s="483"/>
      <c r="S13" s="483"/>
      <c r="T13" s="422"/>
      <c r="U13" s="423"/>
      <c r="V13" s="423"/>
      <c r="W13" s="423"/>
      <c r="X13" s="423"/>
      <c r="Y13" s="423"/>
      <c r="Z13" s="423"/>
      <c r="AA13" s="424"/>
    </row>
    <row r="14" spans="1:29" s="133" customFormat="1" ht="22.15" customHeight="1">
      <c r="A14" s="360"/>
      <c r="B14" s="402">
        <f>'진행시 등기비용'!B14</f>
        <v>0</v>
      </c>
      <c r="C14" s="403"/>
      <c r="D14" s="403"/>
      <c r="E14" s="403"/>
      <c r="F14" s="403"/>
      <c r="G14" s="403"/>
      <c r="H14" s="379">
        <f>'진행시 등기비용'!C14</f>
        <v>0</v>
      </c>
      <c r="I14" s="380"/>
      <c r="J14" s="380"/>
      <c r="K14" s="380"/>
      <c r="L14" s="380"/>
      <c r="M14" s="380"/>
      <c r="N14" s="380"/>
      <c r="O14" s="380"/>
      <c r="P14" s="380"/>
      <c r="Q14" s="494" t="s">
        <v>35</v>
      </c>
      <c r="R14" s="495"/>
      <c r="S14" s="495"/>
      <c r="T14" s="495"/>
      <c r="U14" s="495"/>
      <c r="V14" s="495"/>
      <c r="W14" s="495"/>
      <c r="X14" s="495"/>
      <c r="Y14" s="495"/>
      <c r="Z14" s="495"/>
      <c r="AA14" s="496"/>
    </row>
    <row r="15" spans="1:29" s="133" customFormat="1" ht="22.15" customHeight="1">
      <c r="A15" s="360"/>
      <c r="B15" s="484"/>
      <c r="C15" s="403"/>
      <c r="D15" s="403"/>
      <c r="E15" s="403"/>
      <c r="F15" s="403"/>
      <c r="G15" s="403"/>
      <c r="H15" s="379"/>
      <c r="I15" s="380"/>
      <c r="J15" s="380"/>
      <c r="K15" s="380"/>
      <c r="L15" s="380"/>
      <c r="M15" s="380"/>
      <c r="N15" s="380"/>
      <c r="O15" s="380"/>
      <c r="P15" s="380"/>
      <c r="Q15" s="506" t="s">
        <v>110</v>
      </c>
      <c r="R15" s="506"/>
      <c r="S15" s="506"/>
      <c r="T15" s="506"/>
      <c r="U15" s="532" t="s">
        <v>73</v>
      </c>
      <c r="V15" s="533"/>
      <c r="W15" s="533"/>
      <c r="X15" s="533"/>
      <c r="Y15" s="533"/>
      <c r="Z15" s="533"/>
      <c r="AA15" s="534"/>
    </row>
    <row r="16" spans="1:29" s="133" customFormat="1" ht="22.15" customHeight="1">
      <c r="A16" s="361"/>
      <c r="B16" s="485" t="str">
        <f>'진행시 등기비용'!B22</f>
        <v>소  계 ①</v>
      </c>
      <c r="C16" s="486"/>
      <c r="D16" s="486"/>
      <c r="E16" s="486"/>
      <c r="F16" s="486"/>
      <c r="G16" s="486"/>
      <c r="H16" s="425">
        <f>SUM(H11:P15)</f>
        <v>290000</v>
      </c>
      <c r="I16" s="426"/>
      <c r="J16" s="426"/>
      <c r="K16" s="426"/>
      <c r="L16" s="426"/>
      <c r="M16" s="426"/>
      <c r="N16" s="426"/>
      <c r="O16" s="426"/>
      <c r="P16" s="427"/>
      <c r="Q16" s="451" t="s">
        <v>118</v>
      </c>
      <c r="R16" s="451"/>
      <c r="S16" s="451"/>
      <c r="T16" s="451"/>
      <c r="U16" s="375"/>
      <c r="V16" s="375"/>
      <c r="W16" s="451" t="s">
        <v>151</v>
      </c>
      <c r="X16" s="451"/>
      <c r="Y16" s="451"/>
      <c r="Z16" s="375"/>
      <c r="AA16" s="376"/>
      <c r="AC16" s="133" t="s">
        <v>210</v>
      </c>
    </row>
    <row r="17" spans="1:29" s="133" customFormat="1" ht="22.15" customHeight="1">
      <c r="A17" s="359" t="s">
        <v>53</v>
      </c>
      <c r="B17" s="487" t="str">
        <f>'진행시 등기비용'!E11</f>
        <v>취 득 세</v>
      </c>
      <c r="C17" s="488"/>
      <c r="D17" s="488"/>
      <c r="E17" s="488"/>
      <c r="F17" s="488"/>
      <c r="G17" s="488"/>
      <c r="H17" s="377">
        <f>'진행시 등기비용'!F11</f>
        <v>19762500</v>
      </c>
      <c r="I17" s="378"/>
      <c r="J17" s="378"/>
      <c r="K17" s="378"/>
      <c r="L17" s="378"/>
      <c r="M17" s="378"/>
      <c r="N17" s="378"/>
      <c r="O17" s="378"/>
      <c r="P17" s="378"/>
      <c r="Q17" s="353" t="s">
        <v>184</v>
      </c>
      <c r="R17" s="354"/>
      <c r="S17" s="354"/>
      <c r="T17" s="355"/>
      <c r="U17" s="351"/>
      <c r="V17" s="352"/>
      <c r="W17" s="451" t="s">
        <v>127</v>
      </c>
      <c r="X17" s="451"/>
      <c r="Y17" s="451"/>
      <c r="Z17" s="375"/>
      <c r="AA17" s="376"/>
    </row>
    <row r="18" spans="1:29" s="133" customFormat="1" ht="22.15" customHeight="1">
      <c r="A18" s="360"/>
      <c r="B18" s="537" t="str">
        <f>'진행시 등기비용'!E12</f>
        <v xml:space="preserve">농어촌특별세     </v>
      </c>
      <c r="C18" s="538"/>
      <c r="D18" s="538"/>
      <c r="E18" s="538"/>
      <c r="F18" s="538"/>
      <c r="G18" s="538"/>
      <c r="H18" s="379">
        <f>'진행시 등기비용'!F12</f>
        <v>0</v>
      </c>
      <c r="I18" s="380"/>
      <c r="J18" s="380"/>
      <c r="K18" s="380"/>
      <c r="L18" s="380"/>
      <c r="M18" s="380"/>
      <c r="N18" s="380"/>
      <c r="O18" s="380"/>
      <c r="P18" s="380"/>
      <c r="Q18" s="353" t="s">
        <v>166</v>
      </c>
      <c r="R18" s="354"/>
      <c r="S18" s="354"/>
      <c r="T18" s="355"/>
      <c r="U18" s="351"/>
      <c r="V18" s="352"/>
      <c r="W18" s="451" t="s">
        <v>46</v>
      </c>
      <c r="X18" s="451"/>
      <c r="Y18" s="451"/>
      <c r="Z18" s="375"/>
      <c r="AA18" s="376"/>
      <c r="AC18" s="133" t="s">
        <v>190</v>
      </c>
    </row>
    <row r="19" spans="1:29" s="133" customFormat="1" ht="22.15" customHeight="1">
      <c r="A19" s="360"/>
      <c r="B19" s="484" t="str">
        <f>'진행시 등기비용'!E13</f>
        <v>교 육 세</v>
      </c>
      <c r="C19" s="403"/>
      <c r="D19" s="403"/>
      <c r="E19" s="403"/>
      <c r="F19" s="403"/>
      <c r="G19" s="403"/>
      <c r="H19" s="379">
        <f>'진행시 등기비용'!F13</f>
        <v>1976250</v>
      </c>
      <c r="I19" s="380"/>
      <c r="J19" s="380"/>
      <c r="K19" s="380"/>
      <c r="L19" s="380"/>
      <c r="M19" s="380"/>
      <c r="N19" s="380"/>
      <c r="O19" s="380"/>
      <c r="P19" s="380"/>
      <c r="Q19" s="353" t="s">
        <v>128</v>
      </c>
      <c r="R19" s="354"/>
      <c r="S19" s="354"/>
      <c r="T19" s="355"/>
      <c r="U19" s="351"/>
      <c r="V19" s="352"/>
      <c r="W19" s="452" t="s">
        <v>108</v>
      </c>
      <c r="X19" s="452"/>
      <c r="Y19" s="452"/>
      <c r="Z19" s="375"/>
      <c r="AA19" s="376"/>
    </row>
    <row r="20" spans="1:29" s="133" customFormat="1" ht="22.15" customHeight="1">
      <c r="A20" s="360"/>
      <c r="B20" s="484" t="str">
        <f>'진행시 등기비용'!E14</f>
        <v>증지대및제출표</v>
      </c>
      <c r="C20" s="403"/>
      <c r="D20" s="403"/>
      <c r="E20" s="403"/>
      <c r="F20" s="403"/>
      <c r="G20" s="403"/>
      <c r="H20" s="379">
        <f>'진행시 등기비용'!F14</f>
        <v>38000</v>
      </c>
      <c r="I20" s="380"/>
      <c r="J20" s="380"/>
      <c r="K20" s="380"/>
      <c r="L20" s="380"/>
      <c r="M20" s="380"/>
      <c r="N20" s="380"/>
      <c r="O20" s="380"/>
      <c r="P20" s="380"/>
      <c r="Q20" s="353" t="s">
        <v>183</v>
      </c>
      <c r="R20" s="354"/>
      <c r="S20" s="354"/>
      <c r="T20" s="355"/>
      <c r="U20" s="351"/>
      <c r="V20" s="352"/>
      <c r="W20" s="451" t="s">
        <v>142</v>
      </c>
      <c r="X20" s="451"/>
      <c r="Y20" s="451"/>
      <c r="Z20" s="375"/>
      <c r="AA20" s="376"/>
    </row>
    <row r="21" spans="1:29" s="133" customFormat="1" ht="22.15" customHeight="1">
      <c r="A21" s="360"/>
      <c r="B21" s="402" t="str">
        <f>'진행시 등기비용'!E15</f>
        <v>인지대</v>
      </c>
      <c r="C21" s="403"/>
      <c r="D21" s="403"/>
      <c r="E21" s="403"/>
      <c r="F21" s="403"/>
      <c r="G21" s="403"/>
      <c r="H21" s="379">
        <f>'진행시 등기비용'!F15</f>
        <v>150000</v>
      </c>
      <c r="I21" s="380"/>
      <c r="J21" s="380"/>
      <c r="K21" s="380"/>
      <c r="L21" s="380"/>
      <c r="M21" s="380"/>
      <c r="N21" s="380"/>
      <c r="O21" s="380"/>
      <c r="P21" s="380"/>
      <c r="Q21" s="353" t="s">
        <v>32</v>
      </c>
      <c r="R21" s="354"/>
      <c r="S21" s="354"/>
      <c r="T21" s="355"/>
      <c r="U21" s="351"/>
      <c r="V21" s="352"/>
      <c r="W21" s="370" t="s">
        <v>167</v>
      </c>
      <c r="X21" s="371"/>
      <c r="Y21" s="371"/>
      <c r="Z21" s="371"/>
      <c r="AA21" s="372"/>
    </row>
    <row r="22" spans="1:29" s="133" customFormat="1" ht="22.15" customHeight="1">
      <c r="A22" s="360"/>
      <c r="B22" s="484" t="str">
        <f>'진행시 등기비용'!E16</f>
        <v>국민주택채권할인액</v>
      </c>
      <c r="C22" s="403"/>
      <c r="D22" s="403"/>
      <c r="E22" s="403"/>
      <c r="F22" s="403"/>
      <c r="G22" s="403"/>
      <c r="H22" s="379">
        <f>'진행시 등기비용'!F16</f>
        <v>1766876</v>
      </c>
      <c r="I22" s="380"/>
      <c r="J22" s="380"/>
      <c r="K22" s="380"/>
      <c r="L22" s="380"/>
      <c r="M22" s="380"/>
      <c r="N22" s="380"/>
      <c r="O22" s="380"/>
      <c r="P22" s="380"/>
      <c r="Q22" s="353" t="s">
        <v>177</v>
      </c>
      <c r="R22" s="354"/>
      <c r="S22" s="354"/>
      <c r="T22" s="355"/>
      <c r="U22" s="351"/>
      <c r="V22" s="352"/>
      <c r="W22" s="351"/>
      <c r="X22" s="373"/>
      <c r="Y22" s="373"/>
      <c r="Z22" s="373"/>
      <c r="AA22" s="374"/>
    </row>
    <row r="23" spans="1:29" s="133" customFormat="1" ht="22.15" customHeight="1">
      <c r="A23" s="360"/>
      <c r="B23" s="402">
        <f>'진행시 등기비용'!E17</f>
        <v>0</v>
      </c>
      <c r="C23" s="403"/>
      <c r="D23" s="403"/>
      <c r="E23" s="403"/>
      <c r="F23" s="403"/>
      <c r="G23" s="403"/>
      <c r="H23" s="379">
        <f>'진행시 등기비용'!F17</f>
        <v>0</v>
      </c>
      <c r="I23" s="380"/>
      <c r="J23" s="380"/>
      <c r="K23" s="380"/>
      <c r="L23" s="380"/>
      <c r="M23" s="380"/>
      <c r="N23" s="380"/>
      <c r="O23" s="380"/>
      <c r="P23" s="380"/>
      <c r="Q23" s="353" t="s">
        <v>179</v>
      </c>
      <c r="R23" s="354"/>
      <c r="S23" s="354"/>
      <c r="T23" s="355"/>
      <c r="U23" s="351"/>
      <c r="V23" s="352"/>
      <c r="W23" s="370" t="s">
        <v>181</v>
      </c>
      <c r="X23" s="371"/>
      <c r="Y23" s="371"/>
      <c r="Z23" s="371"/>
      <c r="AA23" s="372"/>
    </row>
    <row r="24" spans="1:29" s="133" customFormat="1" ht="22.15" customHeight="1">
      <c r="A24" s="360"/>
      <c r="B24" s="535">
        <f>'진행시 등기비용'!E18</f>
        <v>0</v>
      </c>
      <c r="C24" s="536"/>
      <c r="D24" s="536"/>
      <c r="E24" s="536"/>
      <c r="F24" s="536"/>
      <c r="G24" s="537"/>
      <c r="H24" s="379">
        <f>'진행시 등기비용'!F18</f>
        <v>0</v>
      </c>
      <c r="I24" s="380"/>
      <c r="J24" s="380"/>
      <c r="K24" s="380"/>
      <c r="L24" s="380"/>
      <c r="M24" s="380"/>
      <c r="N24" s="380"/>
      <c r="O24" s="380"/>
      <c r="P24" s="380"/>
      <c r="Q24" s="353" t="s">
        <v>107</v>
      </c>
      <c r="R24" s="354"/>
      <c r="S24" s="354"/>
      <c r="T24" s="355"/>
      <c r="U24" s="351"/>
      <c r="V24" s="352"/>
      <c r="W24" s="351"/>
      <c r="X24" s="373"/>
      <c r="Y24" s="373"/>
      <c r="Z24" s="373"/>
      <c r="AA24" s="374"/>
    </row>
    <row r="25" spans="1:29" s="133" customFormat="1" ht="22.15" customHeight="1">
      <c r="A25" s="360"/>
      <c r="B25" s="402">
        <f>'진행시 등기비용'!E19</f>
        <v>0</v>
      </c>
      <c r="C25" s="403"/>
      <c r="D25" s="403"/>
      <c r="E25" s="403"/>
      <c r="F25" s="403"/>
      <c r="G25" s="403"/>
      <c r="H25" s="379">
        <f>'진행시 등기비용'!F19</f>
        <v>0</v>
      </c>
      <c r="I25" s="380"/>
      <c r="J25" s="380"/>
      <c r="K25" s="380"/>
      <c r="L25" s="380"/>
      <c r="M25" s="380"/>
      <c r="N25" s="380"/>
      <c r="O25" s="380"/>
      <c r="P25" s="380"/>
      <c r="Q25" s="353" t="s">
        <v>89</v>
      </c>
      <c r="R25" s="354"/>
      <c r="S25" s="354"/>
      <c r="T25" s="355"/>
      <c r="U25" s="351"/>
      <c r="V25" s="352"/>
      <c r="W25" s="375" t="s">
        <v>54</v>
      </c>
      <c r="X25" s="375"/>
      <c r="Y25" s="375"/>
      <c r="Z25" s="375"/>
      <c r="AA25" s="376"/>
    </row>
    <row r="26" spans="1:29" s="133" customFormat="1" ht="22.15" customHeight="1">
      <c r="A26" s="360"/>
      <c r="B26" s="402" t="str">
        <f>'진행시 등기비용'!E21</f>
        <v>보수액부가가치세</v>
      </c>
      <c r="C26" s="403"/>
      <c r="D26" s="403"/>
      <c r="E26" s="403"/>
      <c r="F26" s="403"/>
      <c r="G26" s="403"/>
      <c r="H26" s="379">
        <f>'진행시 등기비용'!F21</f>
        <v>29000</v>
      </c>
      <c r="I26" s="380"/>
      <c r="J26" s="380"/>
      <c r="K26" s="380"/>
      <c r="L26" s="380"/>
      <c r="M26" s="380"/>
      <c r="N26" s="380"/>
      <c r="O26" s="380"/>
      <c r="P26" s="380"/>
      <c r="Q26" s="356" t="s">
        <v>116</v>
      </c>
      <c r="R26" s="357"/>
      <c r="S26" s="357"/>
      <c r="T26" s="358"/>
      <c r="U26" s="351"/>
      <c r="V26" s="352"/>
      <c r="W26" s="375"/>
      <c r="X26" s="375"/>
      <c r="Y26" s="375"/>
      <c r="Z26" s="375"/>
      <c r="AA26" s="376"/>
    </row>
    <row r="27" spans="1:29" s="133" customFormat="1" ht="22.15" customHeight="1">
      <c r="A27" s="361"/>
      <c r="B27" s="349" t="str">
        <f>'진행시 등기비용'!E22</f>
        <v>소 계 ②</v>
      </c>
      <c r="C27" s="350"/>
      <c r="D27" s="350"/>
      <c r="E27" s="350"/>
      <c r="F27" s="350"/>
      <c r="G27" s="350"/>
      <c r="H27" s="394">
        <f>SUM(H17:P26)</f>
        <v>23722626</v>
      </c>
      <c r="I27" s="395"/>
      <c r="J27" s="395"/>
      <c r="K27" s="395"/>
      <c r="L27" s="395"/>
      <c r="M27" s="395"/>
      <c r="N27" s="395"/>
      <c r="O27" s="395"/>
      <c r="P27" s="396"/>
      <c r="Q27" s="364" t="s">
        <v>2</v>
      </c>
      <c r="R27" s="365"/>
      <c r="S27" s="365"/>
      <c r="T27" s="365"/>
      <c r="U27" s="365"/>
      <c r="V27" s="366"/>
      <c r="W27" s="362" t="s">
        <v>49</v>
      </c>
      <c r="X27" s="363"/>
      <c r="Y27" s="137"/>
      <c r="Z27" s="137" t="s">
        <v>14</v>
      </c>
      <c r="AA27" s="138"/>
    </row>
    <row r="28" spans="1:29" s="133" customFormat="1" ht="22.15" customHeight="1">
      <c r="A28" s="139"/>
      <c r="B28" s="387" t="s">
        <v>93</v>
      </c>
      <c r="C28" s="388"/>
      <c r="D28" s="388"/>
      <c r="E28" s="388"/>
      <c r="F28" s="388"/>
      <c r="G28" s="389"/>
      <c r="H28" s="397">
        <f>H16+H27</f>
        <v>24012626</v>
      </c>
      <c r="I28" s="398"/>
      <c r="J28" s="398"/>
      <c r="K28" s="398"/>
      <c r="L28" s="398"/>
      <c r="M28" s="398"/>
      <c r="N28" s="398"/>
      <c r="O28" s="398"/>
      <c r="P28" s="398"/>
      <c r="Q28" s="367" t="s">
        <v>36</v>
      </c>
      <c r="R28" s="368"/>
      <c r="S28" s="368"/>
      <c r="T28" s="368"/>
      <c r="U28" s="368"/>
      <c r="V28" s="368"/>
      <c r="W28" s="368"/>
      <c r="X28" s="368"/>
      <c r="Y28" s="368"/>
      <c r="Z28" s="368"/>
      <c r="AA28" s="369"/>
    </row>
    <row r="29" spans="1:29" s="133" customFormat="1" ht="20.100000000000001" customHeight="1">
      <c r="A29" s="140"/>
      <c r="B29" s="390" t="s">
        <v>146</v>
      </c>
      <c r="C29" s="391"/>
      <c r="D29" s="391"/>
      <c r="E29" s="391"/>
      <c r="F29" s="391"/>
      <c r="G29" s="383"/>
      <c r="H29" s="407">
        <v>0</v>
      </c>
      <c r="I29" s="371"/>
      <c r="J29" s="371"/>
      <c r="K29" s="371"/>
      <c r="L29" s="371"/>
      <c r="M29" s="371"/>
      <c r="N29" s="371"/>
      <c r="O29" s="371"/>
      <c r="P29" s="408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6"/>
    </row>
    <row r="30" spans="1:29" s="133" customFormat="1" ht="20.100000000000001" customHeight="1">
      <c r="A30" s="141"/>
      <c r="B30" s="392" t="s">
        <v>63</v>
      </c>
      <c r="C30" s="393"/>
      <c r="D30" s="393"/>
      <c r="E30" s="393"/>
      <c r="F30" s="393"/>
      <c r="G30" s="393"/>
      <c r="H30" s="409">
        <v>0</v>
      </c>
      <c r="I30" s="373"/>
      <c r="J30" s="373"/>
      <c r="K30" s="373"/>
      <c r="L30" s="373"/>
      <c r="M30" s="373"/>
      <c r="N30" s="373"/>
      <c r="O30" s="373"/>
      <c r="P30" s="352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6"/>
    </row>
    <row r="31" spans="1:29" s="133" customFormat="1" ht="20.100000000000001" customHeight="1">
      <c r="A31" s="141"/>
      <c r="B31" s="385" t="s">
        <v>67</v>
      </c>
      <c r="C31" s="386"/>
      <c r="D31" s="386"/>
      <c r="E31" s="386"/>
      <c r="F31" s="386"/>
      <c r="G31" s="386"/>
      <c r="H31" s="409">
        <v>0</v>
      </c>
      <c r="I31" s="373"/>
      <c r="J31" s="373"/>
      <c r="K31" s="373"/>
      <c r="L31" s="373"/>
      <c r="M31" s="373"/>
      <c r="N31" s="373"/>
      <c r="O31" s="373"/>
      <c r="P31" s="352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6"/>
    </row>
    <row r="32" spans="1:29" s="133" customFormat="1" ht="20.100000000000001" customHeight="1">
      <c r="A32" s="141"/>
      <c r="B32" s="385"/>
      <c r="C32" s="386"/>
      <c r="D32" s="386"/>
      <c r="E32" s="386"/>
      <c r="F32" s="386"/>
      <c r="G32" s="386"/>
      <c r="H32" s="409"/>
      <c r="I32" s="373"/>
      <c r="J32" s="373"/>
      <c r="K32" s="373"/>
      <c r="L32" s="373"/>
      <c r="M32" s="373"/>
      <c r="N32" s="373"/>
      <c r="O32" s="373"/>
      <c r="P32" s="352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6"/>
    </row>
    <row r="33" spans="1:27" s="133" customFormat="1" ht="20.100000000000001" customHeight="1">
      <c r="A33" s="140"/>
      <c r="B33" s="383" t="s">
        <v>158</v>
      </c>
      <c r="C33" s="384"/>
      <c r="D33" s="384"/>
      <c r="E33" s="384"/>
      <c r="F33" s="384"/>
      <c r="G33" s="384"/>
      <c r="H33" s="399">
        <v>0</v>
      </c>
      <c r="I33" s="400"/>
      <c r="J33" s="400"/>
      <c r="K33" s="400"/>
      <c r="L33" s="400"/>
      <c r="M33" s="400"/>
      <c r="N33" s="400"/>
      <c r="O33" s="400"/>
      <c r="P33" s="401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6"/>
    </row>
    <row r="34" spans="1:27" s="133" customFormat="1" ht="20.100000000000001" customHeight="1">
      <c r="A34" s="142"/>
      <c r="B34" s="381" t="s">
        <v>168</v>
      </c>
      <c r="C34" s="382"/>
      <c r="D34" s="382"/>
      <c r="E34" s="382"/>
      <c r="F34" s="382"/>
      <c r="G34" s="382"/>
      <c r="H34" s="404"/>
      <c r="I34" s="405"/>
      <c r="J34" s="405"/>
      <c r="K34" s="405"/>
      <c r="L34" s="405"/>
      <c r="M34" s="405"/>
      <c r="N34" s="405"/>
      <c r="O34" s="405"/>
      <c r="P34" s="406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8"/>
    </row>
  </sheetData>
  <mergeCells count="154">
    <mergeCell ref="B13:G13"/>
    <mergeCell ref="H20:P20"/>
    <mergeCell ref="U15:AA15"/>
    <mergeCell ref="Z16:AA16"/>
    <mergeCell ref="Z17:AA17"/>
    <mergeCell ref="Q16:T16"/>
    <mergeCell ref="Q19:T19"/>
    <mergeCell ref="Y25:AA26"/>
    <mergeCell ref="Q24:T24"/>
    <mergeCell ref="H23:P23"/>
    <mergeCell ref="H24:P24"/>
    <mergeCell ref="B24:G24"/>
    <mergeCell ref="W20:Y20"/>
    <mergeCell ref="Q21:T21"/>
    <mergeCell ref="Q22:T22"/>
    <mergeCell ref="U17:V17"/>
    <mergeCell ref="U18:V18"/>
    <mergeCell ref="U19:V19"/>
    <mergeCell ref="B18:G18"/>
    <mergeCell ref="B23:G23"/>
    <mergeCell ref="U24:V24"/>
    <mergeCell ref="U23:V23"/>
    <mergeCell ref="V1:W1"/>
    <mergeCell ref="O5:R5"/>
    <mergeCell ref="S5:U5"/>
    <mergeCell ref="A9:R9"/>
    <mergeCell ref="T12:W12"/>
    <mergeCell ref="Q15:T15"/>
    <mergeCell ref="V7:AA7"/>
    <mergeCell ref="V8:AA8"/>
    <mergeCell ref="B11:G11"/>
    <mergeCell ref="B14:G14"/>
    <mergeCell ref="T2:U3"/>
    <mergeCell ref="D8:G8"/>
    <mergeCell ref="A4:C5"/>
    <mergeCell ref="A6:C8"/>
    <mergeCell ref="A3:C3"/>
    <mergeCell ref="X4:AA4"/>
    <mergeCell ref="X5:AA5"/>
    <mergeCell ref="X1:Y1"/>
    <mergeCell ref="Z1:AA1"/>
    <mergeCell ref="O4:R4"/>
    <mergeCell ref="S4:U4"/>
    <mergeCell ref="T1:U1"/>
    <mergeCell ref="A10:G10"/>
    <mergeCell ref="H10:P10"/>
    <mergeCell ref="Q10:AA10"/>
    <mergeCell ref="S9:U9"/>
    <mergeCell ref="V9:AA9"/>
    <mergeCell ref="B12:G12"/>
    <mergeCell ref="H11:P11"/>
    <mergeCell ref="Q13:S13"/>
    <mergeCell ref="B22:G22"/>
    <mergeCell ref="B21:G21"/>
    <mergeCell ref="B19:G19"/>
    <mergeCell ref="B20:G20"/>
    <mergeCell ref="B15:G15"/>
    <mergeCell ref="B16:G16"/>
    <mergeCell ref="B17:G17"/>
    <mergeCell ref="H21:P21"/>
    <mergeCell ref="Q12:S12"/>
    <mergeCell ref="T11:W11"/>
    <mergeCell ref="Q11:S11"/>
    <mergeCell ref="Z18:AA18"/>
    <mergeCell ref="Z19:AA19"/>
    <mergeCell ref="H22:P22"/>
    <mergeCell ref="W16:Y16"/>
    <mergeCell ref="Q14:AA14"/>
    <mergeCell ref="H12:P12"/>
    <mergeCell ref="H13:P13"/>
    <mergeCell ref="A1:Q2"/>
    <mergeCell ref="K3:Q3"/>
    <mergeCell ref="R1:S1"/>
    <mergeCell ref="A11:A16"/>
    <mergeCell ref="U16:V16"/>
    <mergeCell ref="U26:V26"/>
    <mergeCell ref="W17:Y17"/>
    <mergeCell ref="W18:Y18"/>
    <mergeCell ref="W19:Y19"/>
    <mergeCell ref="U20:V20"/>
    <mergeCell ref="D4:J5"/>
    <mergeCell ref="K4:N4"/>
    <mergeCell ref="K5:N5"/>
    <mergeCell ref="V6:AA6"/>
    <mergeCell ref="S6:U6"/>
    <mergeCell ref="S7:U7"/>
    <mergeCell ref="S8:U8"/>
    <mergeCell ref="V4:W5"/>
    <mergeCell ref="B26:G26"/>
    <mergeCell ref="H8:R8"/>
    <mergeCell ref="D6:R6"/>
    <mergeCell ref="D7:G7"/>
    <mergeCell ref="H7:R7"/>
    <mergeCell ref="W25:X26"/>
    <mergeCell ref="H34:P34"/>
    <mergeCell ref="H29:P29"/>
    <mergeCell ref="H32:P32"/>
    <mergeCell ref="R2:S3"/>
    <mergeCell ref="H3:J3"/>
    <mergeCell ref="D3:G3"/>
    <mergeCell ref="H30:P30"/>
    <mergeCell ref="H31:P31"/>
    <mergeCell ref="Q32:AA32"/>
    <mergeCell ref="Q17:T17"/>
    <mergeCell ref="Q18:T18"/>
    <mergeCell ref="Q20:T20"/>
    <mergeCell ref="Q23:T23"/>
    <mergeCell ref="X11:Y11"/>
    <mergeCell ref="Z11:AA11"/>
    <mergeCell ref="X12:Y12"/>
    <mergeCell ref="Z12:AA12"/>
    <mergeCell ref="T13:AA13"/>
    <mergeCell ref="H14:P14"/>
    <mergeCell ref="H15:P15"/>
    <mergeCell ref="H16:P16"/>
    <mergeCell ref="V2:W3"/>
    <mergeCell ref="X2:Y3"/>
    <mergeCell ref="Z2:AA3"/>
    <mergeCell ref="B33:G33"/>
    <mergeCell ref="B31:G31"/>
    <mergeCell ref="B28:G28"/>
    <mergeCell ref="B29:G29"/>
    <mergeCell ref="B30:G30"/>
    <mergeCell ref="B32:G32"/>
    <mergeCell ref="H25:P25"/>
    <mergeCell ref="H26:P26"/>
    <mergeCell ref="H27:P27"/>
    <mergeCell ref="H28:P28"/>
    <mergeCell ref="H33:P33"/>
    <mergeCell ref="B25:G25"/>
    <mergeCell ref="Q33:AA33"/>
    <mergeCell ref="Q34:AA34"/>
    <mergeCell ref="B27:G27"/>
    <mergeCell ref="U22:V22"/>
    <mergeCell ref="Q25:T25"/>
    <mergeCell ref="Q26:T26"/>
    <mergeCell ref="U25:V25"/>
    <mergeCell ref="A17:A27"/>
    <mergeCell ref="W27:X27"/>
    <mergeCell ref="Q27:V27"/>
    <mergeCell ref="Q29:AA29"/>
    <mergeCell ref="Q30:AA30"/>
    <mergeCell ref="Q31:AA31"/>
    <mergeCell ref="Q28:AA28"/>
    <mergeCell ref="W21:AA21"/>
    <mergeCell ref="W22:AA22"/>
    <mergeCell ref="W23:AA23"/>
    <mergeCell ref="W24:AA24"/>
    <mergeCell ref="Z20:AA20"/>
    <mergeCell ref="U21:V21"/>
    <mergeCell ref="H17:P17"/>
    <mergeCell ref="H18:P18"/>
    <mergeCell ref="H19:P19"/>
    <mergeCell ref="B34:G34"/>
  </mergeCells>
  <phoneticPr fontId="32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C4:C11"/>
  <sheetViews>
    <sheetView zoomScaleNormal="100" zoomScaleSheetLayoutView="75" workbookViewId="0">
      <selection activeCell="C13" sqref="C13"/>
    </sheetView>
  </sheetViews>
  <sheetFormatPr defaultColWidth="9" defaultRowHeight="16.5"/>
  <sheetData>
    <row r="4" spans="3:3">
      <c r="C4" s="186" t="s">
        <v>155</v>
      </c>
    </row>
    <row r="5" spans="3:3">
      <c r="C5" s="186" t="s">
        <v>5</v>
      </c>
    </row>
    <row r="6" spans="3:3">
      <c r="C6" s="186" t="s">
        <v>41</v>
      </c>
    </row>
    <row r="7" spans="3:3">
      <c r="C7" s="186" t="s">
        <v>40</v>
      </c>
    </row>
    <row r="8" spans="3:3">
      <c r="C8" s="186" t="s">
        <v>188</v>
      </c>
    </row>
    <row r="9" spans="3:3">
      <c r="C9" s="186" t="s">
        <v>42</v>
      </c>
    </row>
    <row r="10" spans="3:3">
      <c r="C10" s="186" t="s">
        <v>3</v>
      </c>
    </row>
    <row r="11" spans="3:3">
      <c r="C11" s="186" t="s">
        <v>0</v>
      </c>
    </row>
  </sheetData>
  <phoneticPr fontId="32" type="noConversion"/>
  <pageMargins left="0.69972223043441772" right="0.69972223043441772" top="0.75" bottom="0.75" header="0.30000001192092896" footer="0.3000000119209289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F13" sqref="A8:F13"/>
    </sheetView>
  </sheetViews>
  <sheetFormatPr defaultRowHeight="16.5"/>
  <cols>
    <col min="2" max="2" width="16.125" customWidth="1"/>
    <col min="3" max="3" width="13.5" customWidth="1"/>
  </cols>
  <sheetData>
    <row r="3" spans="1:8">
      <c r="B3" s="219" t="s">
        <v>197</v>
      </c>
      <c r="C3" s="219" t="s">
        <v>191</v>
      </c>
      <c r="D3" s="219" t="s">
        <v>193</v>
      </c>
      <c r="E3" s="219" t="s">
        <v>192</v>
      </c>
    </row>
    <row r="4" spans="1:8">
      <c r="B4" s="219" t="s">
        <v>197</v>
      </c>
      <c r="C4" s="219" t="s">
        <v>194</v>
      </c>
      <c r="D4" s="219" t="s">
        <v>195</v>
      </c>
      <c r="E4" s="219" t="s">
        <v>196</v>
      </c>
    </row>
    <row r="5" spans="1:8">
      <c r="B5" s="219" t="s">
        <v>204</v>
      </c>
      <c r="C5" s="219" t="s">
        <v>198</v>
      </c>
      <c r="D5" s="219" t="s">
        <v>199</v>
      </c>
      <c r="E5" s="219" t="s">
        <v>200</v>
      </c>
    </row>
    <row r="6" spans="1:8">
      <c r="B6" s="224" t="s">
        <v>205</v>
      </c>
      <c r="C6" s="224" t="s">
        <v>201</v>
      </c>
      <c r="D6" s="224" t="s">
        <v>202</v>
      </c>
      <c r="E6" s="224" t="s">
        <v>203</v>
      </c>
    </row>
    <row r="7" spans="1:8">
      <c r="B7" s="225"/>
      <c r="C7" s="219"/>
      <c r="D7" s="225"/>
      <c r="E7" s="219" t="s">
        <v>215</v>
      </c>
      <c r="F7" s="219" t="s">
        <v>214</v>
      </c>
      <c r="G7" s="222" t="s">
        <v>217</v>
      </c>
      <c r="H7" s="222" t="s">
        <v>218</v>
      </c>
    </row>
    <row r="8" spans="1:8">
      <c r="A8" s="222" t="s">
        <v>216</v>
      </c>
      <c r="B8" s="219" t="s">
        <v>213</v>
      </c>
      <c r="C8" s="226">
        <v>98500000</v>
      </c>
      <c r="D8" s="225"/>
      <c r="E8" s="226">
        <v>150000</v>
      </c>
      <c r="F8" s="226">
        <v>15000</v>
      </c>
      <c r="G8" s="227">
        <v>17000</v>
      </c>
    </row>
    <row r="9" spans="1:8">
      <c r="B9" s="225"/>
      <c r="C9" s="226">
        <v>110000000</v>
      </c>
      <c r="D9" s="225"/>
      <c r="E9" s="226">
        <v>150000</v>
      </c>
      <c r="F9" s="226">
        <v>15000</v>
      </c>
      <c r="G9" s="227">
        <v>17000</v>
      </c>
      <c r="H9" s="227">
        <v>150000</v>
      </c>
    </row>
    <row r="10" spans="1:8">
      <c r="B10" s="225"/>
      <c r="C10" s="226">
        <v>118000000</v>
      </c>
      <c r="D10" s="225"/>
      <c r="E10" s="226">
        <v>150000</v>
      </c>
      <c r="F10" s="226">
        <v>15000</v>
      </c>
      <c r="G10" s="227">
        <v>17000</v>
      </c>
      <c r="H10" s="227">
        <v>150000</v>
      </c>
    </row>
    <row r="11" spans="1:8">
      <c r="B11" s="219" t="s">
        <v>212</v>
      </c>
      <c r="C11" s="226">
        <v>12500000</v>
      </c>
      <c r="D11" s="219"/>
      <c r="E11" s="226">
        <v>150000</v>
      </c>
      <c r="F11" s="226">
        <v>15000</v>
      </c>
      <c r="G11" s="223">
        <v>17000</v>
      </c>
    </row>
    <row r="12" spans="1:8">
      <c r="B12" s="225"/>
      <c r="C12" s="226">
        <v>12000000</v>
      </c>
      <c r="D12" s="225"/>
      <c r="E12" s="226">
        <v>150000</v>
      </c>
      <c r="F12" s="225">
        <v>15000</v>
      </c>
      <c r="G12" s="223">
        <v>17000</v>
      </c>
    </row>
    <row r="13" spans="1:8">
      <c r="B13" s="225"/>
      <c r="C13" s="226"/>
      <c r="D13" s="225"/>
      <c r="E13" s="225"/>
      <c r="F13" s="225"/>
    </row>
    <row r="14" spans="1:8">
      <c r="C14" s="223"/>
    </row>
    <row r="15" spans="1:8">
      <c r="C15" s="223"/>
    </row>
    <row r="16" spans="1:8">
      <c r="C16" s="223"/>
    </row>
    <row r="17" spans="3:3">
      <c r="C17" s="223"/>
    </row>
    <row r="18" spans="3:3">
      <c r="C18" s="223"/>
    </row>
    <row r="19" spans="3:3">
      <c r="C19" s="223"/>
    </row>
    <row r="20" spans="3:3">
      <c r="C20" s="223"/>
    </row>
    <row r="21" spans="3:3">
      <c r="C21" s="223"/>
    </row>
    <row r="22" spans="3:3">
      <c r="C22" s="223"/>
    </row>
    <row r="23" spans="3:3">
      <c r="C23" s="223"/>
    </row>
    <row r="24" spans="3:3">
      <c r="C24" s="223"/>
    </row>
    <row r="25" spans="3:3">
      <c r="C25" s="223"/>
    </row>
    <row r="26" spans="3:3">
      <c r="C26" s="223"/>
    </row>
    <row r="27" spans="3:3">
      <c r="C27" s="223"/>
    </row>
    <row r="28" spans="3:3">
      <c r="C28" s="223"/>
    </row>
  </sheetData>
  <phoneticPr fontId="32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14971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3</vt:i4>
      </vt:variant>
    </vt:vector>
  </HeadingPairs>
  <TitlesOfParts>
    <vt:vector size="9" baseType="lpstr">
      <vt:lpstr>기본자료</vt:lpstr>
      <vt:lpstr>-</vt:lpstr>
      <vt:lpstr>진행시 등기비용</vt:lpstr>
      <vt:lpstr>사건수임처리 및 입출금표</vt:lpstr>
      <vt:lpstr>Sheet1</vt:lpstr>
      <vt:lpstr>Sheet2</vt:lpstr>
      <vt:lpstr>'-'!Print_Area</vt:lpstr>
      <vt:lpstr>기본자료!Print_Area</vt:lpstr>
      <vt:lpstr>'진행시 등기비용'!Print_Area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ryong</dc:creator>
  <cp:lastModifiedBy>taechang</cp:lastModifiedBy>
  <cp:revision>258</cp:revision>
  <cp:lastPrinted>2026-05-27T02:08:20Z</cp:lastPrinted>
  <dcterms:created xsi:type="dcterms:W3CDTF">2014-04-01T10:32:03Z</dcterms:created>
  <dcterms:modified xsi:type="dcterms:W3CDTF">2026-06-03T23:58:29Z</dcterms:modified>
  <cp:version>0906.0200.01</cp:version>
</cp:coreProperties>
</file>