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esktop\매직캔(주)\"/>
    </mc:Choice>
  </mc:AlternateContent>
  <xr:revisionPtr revIDLastSave="0" documentId="13_ncr:1_{CD0AA375-370E-4B22-9189-0E77B30E733F}" xr6:coauthVersionLast="45" xr6:coauthVersionMax="45" xr10:uidLastSave="{00000000-0000-0000-0000-000000000000}"/>
  <bookViews>
    <workbookView xWindow="-120" yWindow="-120" windowWidth="29040" windowHeight="16440" firstSheet="1" activeTab="2" xr2:uid="{00000000-000D-0000-FFFF-FFFF00000000}"/>
  </bookViews>
  <sheets>
    <sheet name="갑종근로소득 원천징수확인서 (회사전체)" sheetId="1" r:id="rId1"/>
    <sheet name="성과공유 중소기업의 경영성과급" sheetId="14" r:id="rId2"/>
    <sheet name="임금대장확인서(회사전체)" sheetId="10" r:id="rId3"/>
    <sheet name="임금대장확인서(2018)" sheetId="11" r:id="rId4"/>
    <sheet name="임금대장확인서(2019)" sheetId="12" r:id="rId5"/>
    <sheet name="임금대장확인서(2020)" sheetId="13" r:id="rId6"/>
    <sheet name="갑종소득세원천징수확인서 (개인)" sheetId="4" r:id="rId7"/>
    <sheet name="급여지급확인서 (개인)" sheetId="8" r:id="rId8"/>
    <sheet name="급여(임금)대장확인서 (개인)" sheetId="9" r:id="rId9"/>
    <sheet name="원천징수이행상황신고서확인" sheetId="2" r:id="rId10"/>
    <sheet name="원천징수이행상황신고서확인 (정렬)" sheetId="5" r:id="rId11"/>
    <sheet name="원천징수이행상황신고서확인 (2016)" sheetId="6" r:id="rId12"/>
    <sheet name="원천징수이행상황신고서확인 (2017)" sheetId="7" r:id="rId13"/>
    <sheet name="LABEL" sheetId="3" r:id="rId14"/>
  </sheets>
  <definedNames>
    <definedName name="_xlnm.Print_Area" localSheetId="8">'급여(임금)대장확인서 (개인)'!$A$1:$AF$43</definedName>
    <definedName name="_xlnm.Print_Area" localSheetId="7">'급여지급확인서 (개인)'!$A$1:$AF$45</definedName>
    <definedName name="_xlnm.Print_Area" localSheetId="9">원천징수이행상황신고서확인!$A$1:$AF$117</definedName>
    <definedName name="_xlnm.Print_Area" localSheetId="11">'원천징수이행상황신고서확인 (2016)'!$A$1:$AF$79</definedName>
    <definedName name="_xlnm.Print_Area" localSheetId="12">'원천징수이행상황신고서확인 (2017)'!$A$1:$AF$82</definedName>
    <definedName name="_xlnm.Print_Area" localSheetId="10">'원천징수이행상황신고서확인 (정렬)'!$A$1:$AF$117</definedName>
  </definedNames>
  <calcPr calcId="181029"/>
</workbook>
</file>

<file path=xl/calcChain.xml><?xml version="1.0" encoding="utf-8"?>
<calcChain xmlns="http://schemas.openxmlformats.org/spreadsheetml/2006/main">
  <c r="AW11" i="13" l="1"/>
  <c r="AY16" i="12"/>
  <c r="AW11" i="12"/>
  <c r="AE9" i="12" s="1"/>
  <c r="AE9" i="13"/>
  <c r="AE9" i="11"/>
  <c r="AE9" i="10"/>
  <c r="AO17" i="12" l="1"/>
  <c r="AO16" i="12"/>
  <c r="AO15" i="12"/>
  <c r="AO14" i="12"/>
  <c r="AO13" i="12"/>
  <c r="AO12" i="12"/>
  <c r="R17" i="12"/>
  <c r="R16" i="12"/>
  <c r="R15" i="12"/>
  <c r="R14" i="12"/>
  <c r="R13" i="12"/>
  <c r="R12" i="12"/>
  <c r="AO17" i="11"/>
  <c r="AO16" i="11"/>
  <c r="AO15" i="11"/>
  <c r="AO14" i="11"/>
  <c r="AO13" i="11"/>
  <c r="AO12" i="11"/>
  <c r="AO17" i="10"/>
  <c r="AO16" i="10"/>
  <c r="AO15" i="10"/>
  <c r="AO14" i="10"/>
  <c r="AO13" i="10"/>
  <c r="AO12" i="10"/>
  <c r="R13" i="10"/>
  <c r="R14" i="10"/>
  <c r="R15" i="10"/>
  <c r="R16" i="10"/>
  <c r="R17" i="10"/>
  <c r="R12" i="10"/>
  <c r="F12" i="13"/>
  <c r="AC18" i="13" s="1"/>
  <c r="AJ18" i="13" s="1"/>
  <c r="P34" i="13"/>
  <c r="A32" i="13"/>
  <c r="AV27" i="13"/>
  <c r="AW27" i="13" s="1"/>
  <c r="P25" i="13"/>
  <c r="P24" i="13"/>
  <c r="A22" i="13"/>
  <c r="AQ18" i="13"/>
  <c r="AA18" i="13"/>
  <c r="AJ17" i="13"/>
  <c r="M17" i="13"/>
  <c r="AJ16" i="13"/>
  <c r="M16" i="13"/>
  <c r="AJ15" i="13"/>
  <c r="M15" i="13"/>
  <c r="AJ14" i="13"/>
  <c r="M14" i="13"/>
  <c r="AJ13" i="13"/>
  <c r="M13" i="13"/>
  <c r="A13" i="13"/>
  <c r="A14" i="13" s="1"/>
  <c r="A15" i="13" s="1"/>
  <c r="A16" i="13" s="1"/>
  <c r="A17" i="13" s="1"/>
  <c r="X12" i="13" s="1"/>
  <c r="X13" i="13" s="1"/>
  <c r="X14" i="13" s="1"/>
  <c r="X15" i="13" s="1"/>
  <c r="X16" i="13" s="1"/>
  <c r="X17" i="13" s="1"/>
  <c r="AJ12" i="13"/>
  <c r="M12" i="13"/>
  <c r="A12" i="13"/>
  <c r="AZ8" i="13"/>
  <c r="BB8" i="13" s="1"/>
  <c r="AX8" i="13"/>
  <c r="AV8" i="13"/>
  <c r="AW8" i="13" s="1"/>
  <c r="AZ5" i="13"/>
  <c r="BB5" i="13" s="1"/>
  <c r="AV5" i="13"/>
  <c r="AW5" i="13" s="1"/>
  <c r="AC17" i="12"/>
  <c r="F12" i="12" l="1"/>
  <c r="P34" i="12"/>
  <c r="A32" i="12"/>
  <c r="AV27" i="12"/>
  <c r="AW27" i="12" s="1"/>
  <c r="P25" i="12"/>
  <c r="P24" i="12"/>
  <c r="A22" i="12"/>
  <c r="AQ18" i="12"/>
  <c r="AO18" i="12"/>
  <c r="AC18" i="12"/>
  <c r="AJ18" i="12" s="1"/>
  <c r="AA18" i="12"/>
  <c r="AJ17" i="12"/>
  <c r="M17" i="12"/>
  <c r="AJ16" i="12"/>
  <c r="M16" i="12"/>
  <c r="AJ15" i="12"/>
  <c r="M15" i="12"/>
  <c r="AJ14" i="12"/>
  <c r="M14" i="12"/>
  <c r="AJ13" i="12"/>
  <c r="M13" i="12"/>
  <c r="AJ12" i="12"/>
  <c r="M12" i="12"/>
  <c r="A12" i="12"/>
  <c r="A13" i="12" s="1"/>
  <c r="A14" i="12" s="1"/>
  <c r="A15" i="12" s="1"/>
  <c r="A16" i="12" s="1"/>
  <c r="A17" i="12" s="1"/>
  <c r="X12" i="12" s="1"/>
  <c r="X13" i="12" s="1"/>
  <c r="X14" i="12" s="1"/>
  <c r="X15" i="12" s="1"/>
  <c r="X16" i="12" s="1"/>
  <c r="X17" i="12" s="1"/>
  <c r="AZ8" i="12"/>
  <c r="BB8" i="12" s="1"/>
  <c r="AX8" i="12"/>
  <c r="AV8" i="12"/>
  <c r="AW8" i="12" s="1"/>
  <c r="AZ5" i="12"/>
  <c r="BB5" i="12" s="1"/>
  <c r="AV5" i="12"/>
  <c r="AW5" i="12" s="1"/>
  <c r="AC18" i="11"/>
  <c r="AJ18" i="11" s="1"/>
  <c r="AC18" i="10"/>
  <c r="P34" i="11"/>
  <c r="A32" i="11"/>
  <c r="AZ27" i="11"/>
  <c r="AV27" i="11"/>
  <c r="AW27" i="11" s="1"/>
  <c r="P25" i="11"/>
  <c r="P24" i="11"/>
  <c r="A22" i="11"/>
  <c r="AQ18" i="11"/>
  <c r="AA18" i="11"/>
  <c r="AJ17" i="11"/>
  <c r="M17" i="11"/>
  <c r="AJ16" i="11"/>
  <c r="M16" i="11"/>
  <c r="AJ15" i="11"/>
  <c r="M15" i="11"/>
  <c r="AJ14" i="11"/>
  <c r="M14" i="11"/>
  <c r="AJ13" i="11"/>
  <c r="M13" i="11"/>
  <c r="A13" i="11"/>
  <c r="A14" i="11" s="1"/>
  <c r="A15" i="11" s="1"/>
  <c r="A16" i="11" s="1"/>
  <c r="A17" i="11" s="1"/>
  <c r="X12" i="11" s="1"/>
  <c r="X13" i="11" s="1"/>
  <c r="X14" i="11" s="1"/>
  <c r="X15" i="11" s="1"/>
  <c r="X16" i="11" s="1"/>
  <c r="X17" i="11" s="1"/>
  <c r="AJ12" i="11"/>
  <c r="M12" i="11"/>
  <c r="A12" i="11"/>
  <c r="BA8" i="11"/>
  <c r="BC8" i="11" s="1"/>
  <c r="AX8" i="11"/>
  <c r="AV8" i="11"/>
  <c r="AW8" i="11" s="1"/>
  <c r="BA5" i="11"/>
  <c r="BC5" i="11" s="1"/>
  <c r="AV5" i="11"/>
  <c r="AW5" i="11" s="1"/>
  <c r="A12" i="10"/>
  <c r="AQ18" i="10"/>
  <c r="AO18" i="10"/>
  <c r="AA18" i="10"/>
  <c r="A13" i="10"/>
  <c r="A14" i="10" s="1"/>
  <c r="A15" i="10" s="1"/>
  <c r="A16" i="10" s="1"/>
  <c r="A17" i="10" s="1"/>
  <c r="X12" i="10" s="1"/>
  <c r="X13" i="10" s="1"/>
  <c r="X14" i="10" s="1"/>
  <c r="X15" i="10" s="1"/>
  <c r="X16" i="10" s="1"/>
  <c r="X17" i="10" s="1"/>
  <c r="AJ17" i="10"/>
  <c r="AJ16" i="10"/>
  <c r="AJ15" i="10"/>
  <c r="AJ14" i="10"/>
  <c r="AJ13" i="10"/>
  <c r="AJ12" i="10"/>
  <c r="M17" i="10"/>
  <c r="M16" i="10"/>
  <c r="M15" i="10"/>
  <c r="M14" i="10"/>
  <c r="M13" i="10"/>
  <c r="M12" i="10"/>
  <c r="P34" i="10"/>
  <c r="P25" i="10"/>
  <c r="AH18" i="12" l="1"/>
  <c r="AJ18" i="10"/>
  <c r="AH18" i="10"/>
  <c r="A32" i="10"/>
  <c r="AV27" i="10"/>
  <c r="AW27" i="10" s="1"/>
  <c r="A22" i="10"/>
  <c r="AX8" i="10"/>
  <c r="AZ5" i="10"/>
  <c r="BB5" i="10" s="1"/>
  <c r="AV5" i="10"/>
  <c r="AW5" i="10" s="1"/>
  <c r="P24" i="10"/>
  <c r="AM10" i="4"/>
  <c r="AO10" i="4" s="1"/>
  <c r="AJ10" i="4"/>
  <c r="AH10" i="4"/>
  <c r="AI10" i="4" s="1"/>
  <c r="AM10" i="8"/>
  <c r="AH10" i="8"/>
  <c r="AI10" i="8" s="1"/>
  <c r="X10" i="8"/>
  <c r="AM9" i="7"/>
  <c r="AO9" i="7" s="1"/>
  <c r="AH9" i="7"/>
  <c r="AI9" i="7" s="1"/>
  <c r="AM9" i="6"/>
  <c r="AO9" i="6" s="1"/>
  <c r="AH9" i="6"/>
  <c r="AI9" i="6" s="1"/>
  <c r="AM9" i="5"/>
  <c r="AO9" i="5" s="1"/>
  <c r="AH9" i="5"/>
  <c r="AI9" i="5" s="1"/>
  <c r="AL34" i="1"/>
  <c r="AH34" i="1"/>
  <c r="AI34" i="1" s="1"/>
  <c r="AL34" i="4"/>
  <c r="AH34" i="4"/>
  <c r="AI34" i="4" s="1"/>
  <c r="AL35" i="8"/>
  <c r="AH35" i="8"/>
  <c r="AI35" i="8" s="1"/>
  <c r="AL43" i="7"/>
  <c r="AH43" i="7"/>
  <c r="AI43" i="7" s="1"/>
  <c r="AL43" i="6"/>
  <c r="AH43" i="6"/>
  <c r="AI43" i="6" s="1"/>
  <c r="AL43" i="5"/>
  <c r="AH43" i="5"/>
  <c r="AI43" i="5" s="1"/>
  <c r="AL43" i="2"/>
  <c r="AH43" i="2"/>
  <c r="AI43" i="2" s="1"/>
  <c r="AH10" i="9"/>
  <c r="AI10" i="9" s="1"/>
  <c r="AI9" i="2"/>
  <c r="AH9" i="2"/>
  <c r="AL34" i="9"/>
  <c r="AH34" i="9"/>
  <c r="AI34" i="9" s="1"/>
  <c r="H16" i="9"/>
  <c r="H17" i="9" s="1"/>
  <c r="H18" i="9" s="1"/>
  <c r="H19" i="9" s="1"/>
  <c r="X13" i="9" s="1"/>
  <c r="X14" i="9" s="1"/>
  <c r="X15" i="9" s="1"/>
  <c r="D17" i="9"/>
  <c r="D18" i="9" s="1"/>
  <c r="D19" i="9" s="1"/>
  <c r="T13" i="9" s="1"/>
  <c r="T14" i="9" s="1"/>
  <c r="D16" i="9"/>
  <c r="AH6" i="9"/>
  <c r="AI6" i="9" s="1"/>
  <c r="AJ6" i="9"/>
  <c r="AM6" i="9"/>
  <c r="AO6" i="9" s="1"/>
  <c r="AH8" i="9"/>
  <c r="AI8" i="9" s="1"/>
  <c r="AJ8" i="9"/>
  <c r="AM8" i="9"/>
  <c r="AO8" i="9" s="1"/>
  <c r="AJ10" i="9"/>
  <c r="AM10" i="9"/>
  <c r="AO10" i="9" s="1"/>
  <c r="L13" i="9"/>
  <c r="A14" i="9"/>
  <c r="A15" i="9" s="1"/>
  <c r="A16" i="9" s="1"/>
  <c r="A17" i="9" s="1"/>
  <c r="A18" i="9" s="1"/>
  <c r="A19" i="9" s="1"/>
  <c r="Q13" i="9" s="1"/>
  <c r="Q14" i="9" s="1"/>
  <c r="Q15" i="9" s="1"/>
  <c r="Q16" i="9" s="1"/>
  <c r="Q17" i="9" s="1"/>
  <c r="L14" i="9"/>
  <c r="L15" i="9"/>
  <c r="AB16" i="9"/>
  <c r="AB17" i="9"/>
  <c r="T23" i="9"/>
  <c r="P25" i="9"/>
  <c r="T30" i="9"/>
  <c r="P32" i="9"/>
  <c r="T39" i="9"/>
  <c r="Y19" i="8"/>
  <c r="Q19" i="8"/>
  <c r="H17" i="8"/>
  <c r="H16" i="8"/>
  <c r="H15" i="8"/>
  <c r="P33" i="8"/>
  <c r="A16" i="8"/>
  <c r="A17" i="8" s="1"/>
  <c r="T40" i="8"/>
  <c r="P32" i="8"/>
  <c r="T30" i="8"/>
  <c r="P25" i="8"/>
  <c r="T23" i="8"/>
  <c r="AJ10" i="8"/>
  <c r="AM8" i="8"/>
  <c r="AO8" i="8" s="1"/>
  <c r="AJ8" i="8"/>
  <c r="AH8" i="8"/>
  <c r="AI8" i="8" s="1"/>
  <c r="AM6" i="8"/>
  <c r="AO6" i="8" s="1"/>
  <c r="AJ6" i="8"/>
  <c r="AH6" i="8"/>
  <c r="AI6" i="8" s="1"/>
  <c r="AB18" i="6"/>
  <c r="V18" i="6"/>
  <c r="P18" i="6"/>
  <c r="M18" i="6"/>
  <c r="AB17" i="6"/>
  <c r="V17" i="6"/>
  <c r="P17" i="6"/>
  <c r="M17" i="6"/>
  <c r="AB16" i="6"/>
  <c r="V16" i="6"/>
  <c r="P16" i="6"/>
  <c r="M16" i="6"/>
  <c r="AB15" i="6"/>
  <c r="V15" i="6"/>
  <c r="P15" i="6"/>
  <c r="M15" i="6"/>
  <c r="AB17" i="7"/>
  <c r="V17" i="7"/>
  <c r="P17" i="7"/>
  <c r="M17" i="7"/>
  <c r="AB18" i="7"/>
  <c r="V18" i="7"/>
  <c r="P18" i="7"/>
  <c r="M18" i="7"/>
  <c r="AH87" i="7"/>
  <c r="AH88" i="7" s="1"/>
  <c r="AH89" i="7" s="1"/>
  <c r="AH90" i="7" s="1"/>
  <c r="AH91" i="7" s="1"/>
  <c r="AH92" i="7" s="1"/>
  <c r="AH93" i="7" s="1"/>
  <c r="AH94" i="7" s="1"/>
  <c r="AH95" i="7" s="1"/>
  <c r="AH96" i="7" s="1"/>
  <c r="AH97" i="7" s="1"/>
  <c r="AH98" i="7" s="1"/>
  <c r="AH99" i="7" s="1"/>
  <c r="AH100" i="7" s="1"/>
  <c r="AH101" i="7" s="1"/>
  <c r="AH102" i="7" s="1"/>
  <c r="AH103" i="7" s="1"/>
  <c r="AH104" i="7" s="1"/>
  <c r="AH105" i="7" s="1"/>
  <c r="AH106" i="7" s="1"/>
  <c r="AH107" i="7" s="1"/>
  <c r="AH108" i="7" s="1"/>
  <c r="AH109" i="7" s="1"/>
  <c r="AH110" i="7" s="1"/>
  <c r="AH111" i="7" s="1"/>
  <c r="AH112" i="7" s="1"/>
  <c r="AH113" i="7" s="1"/>
  <c r="AH114" i="7" s="1"/>
  <c r="AH86" i="7"/>
  <c r="AH50" i="7"/>
  <c r="AH51" i="7" s="1"/>
  <c r="AH52" i="7" s="1"/>
  <c r="AH53" i="7" s="1"/>
  <c r="AH54" i="7" s="1"/>
  <c r="AH55" i="7" s="1"/>
  <c r="AH56" i="7" s="1"/>
  <c r="AH57" i="7" s="1"/>
  <c r="AH58" i="7" s="1"/>
  <c r="AH59" i="7" s="1"/>
  <c r="AH60" i="7" s="1"/>
  <c r="AH61" i="7" s="1"/>
  <c r="AH62" i="7" s="1"/>
  <c r="AH63" i="7" s="1"/>
  <c r="AH64" i="7" s="1"/>
  <c r="AH65" i="7" s="1"/>
  <c r="AH66" i="7" s="1"/>
  <c r="AH67" i="7" s="1"/>
  <c r="AH68" i="7" s="1"/>
  <c r="AH69" i="7" s="1"/>
  <c r="AH70" i="7" s="1"/>
  <c r="AH71" i="7" s="1"/>
  <c r="AH72" i="7" s="1"/>
  <c r="AH73" i="7" s="1"/>
  <c r="AH74" i="7" s="1"/>
  <c r="AH75" i="7" s="1"/>
  <c r="AH76" i="7" s="1"/>
  <c r="AH77" i="7" s="1"/>
  <c r="AH78" i="7" s="1"/>
  <c r="T39" i="7"/>
  <c r="P34" i="7"/>
  <c r="P33" i="7"/>
  <c r="AB16" i="7"/>
  <c r="V16" i="7"/>
  <c r="P16" i="7"/>
  <c r="M16" i="7"/>
  <c r="AW15" i="7"/>
  <c r="AQ15" i="7"/>
  <c r="AK15" i="7"/>
  <c r="AH15" i="7"/>
  <c r="AB15" i="7"/>
  <c r="V15" i="7"/>
  <c r="P15" i="7"/>
  <c r="M15" i="7"/>
  <c r="AB14" i="7"/>
  <c r="V14" i="7"/>
  <c r="P14" i="7"/>
  <c r="M14" i="7"/>
  <c r="AM8" i="7"/>
  <c r="AO8" i="7" s="1"/>
  <c r="AH8" i="7"/>
  <c r="AI8" i="7" s="1"/>
  <c r="AH86" i="6"/>
  <c r="AH87" i="6" s="1"/>
  <c r="AH88" i="6" s="1"/>
  <c r="AH89" i="6" s="1"/>
  <c r="AH90" i="6" s="1"/>
  <c r="AH91" i="6" s="1"/>
  <c r="AH92" i="6" s="1"/>
  <c r="AH93" i="6" s="1"/>
  <c r="AH94" i="6" s="1"/>
  <c r="AH95" i="6" s="1"/>
  <c r="AH96" i="6" s="1"/>
  <c r="AH97" i="6" s="1"/>
  <c r="AH98" i="6" s="1"/>
  <c r="AH99" i="6" s="1"/>
  <c r="AH100" i="6" s="1"/>
  <c r="AH101" i="6" s="1"/>
  <c r="AH102" i="6" s="1"/>
  <c r="AH103" i="6" s="1"/>
  <c r="AH104" i="6" s="1"/>
  <c r="AH105" i="6" s="1"/>
  <c r="AH106" i="6" s="1"/>
  <c r="AH107" i="6" s="1"/>
  <c r="AH108" i="6" s="1"/>
  <c r="AH109" i="6" s="1"/>
  <c r="AH110" i="6" s="1"/>
  <c r="AH111" i="6" s="1"/>
  <c r="AH112" i="6" s="1"/>
  <c r="AH113" i="6" s="1"/>
  <c r="AH114" i="6" s="1"/>
  <c r="AH50" i="6"/>
  <c r="AH51" i="6" s="1"/>
  <c r="AH52" i="6" s="1"/>
  <c r="AH53" i="6" s="1"/>
  <c r="AH54" i="6" s="1"/>
  <c r="AH55" i="6" s="1"/>
  <c r="AH56" i="6" s="1"/>
  <c r="AH57" i="6" s="1"/>
  <c r="AH58" i="6" s="1"/>
  <c r="AH59" i="6" s="1"/>
  <c r="AH60" i="6" s="1"/>
  <c r="AH61" i="6" s="1"/>
  <c r="AH62" i="6" s="1"/>
  <c r="AH63" i="6" s="1"/>
  <c r="AH64" i="6" s="1"/>
  <c r="AH65" i="6" s="1"/>
  <c r="AH66" i="6" s="1"/>
  <c r="AH67" i="6" s="1"/>
  <c r="AH68" i="6" s="1"/>
  <c r="AH69" i="6" s="1"/>
  <c r="AH70" i="6" s="1"/>
  <c r="AH71" i="6" s="1"/>
  <c r="AH72" i="6" s="1"/>
  <c r="AH73" i="6" s="1"/>
  <c r="AH74" i="6" s="1"/>
  <c r="AH75" i="6" s="1"/>
  <c r="AH76" i="6" s="1"/>
  <c r="AH77" i="6" s="1"/>
  <c r="AH78" i="6" s="1"/>
  <c r="T39" i="6"/>
  <c r="P34" i="6"/>
  <c r="P33" i="6"/>
  <c r="AW15" i="6"/>
  <c r="AQ15" i="6"/>
  <c r="AK15" i="6"/>
  <c r="AH15" i="6"/>
  <c r="AB14" i="6"/>
  <c r="V14" i="6"/>
  <c r="P14" i="6"/>
  <c r="M14" i="6"/>
  <c r="AM8" i="6"/>
  <c r="AO8" i="6" s="1"/>
  <c r="AH8" i="6"/>
  <c r="AI8" i="6" s="1"/>
  <c r="AH50" i="5"/>
  <c r="AH51" i="5" s="1"/>
  <c r="AH52" i="5" s="1"/>
  <c r="AH53" i="5" s="1"/>
  <c r="AH54" i="5" s="1"/>
  <c r="AH55" i="5" s="1"/>
  <c r="AH56" i="5" s="1"/>
  <c r="AH57" i="5" s="1"/>
  <c r="AH58" i="5" s="1"/>
  <c r="AH59" i="5" s="1"/>
  <c r="AH60" i="5" s="1"/>
  <c r="AH61" i="5" s="1"/>
  <c r="AH62" i="5" s="1"/>
  <c r="AH63" i="5" s="1"/>
  <c r="AH64" i="5" s="1"/>
  <c r="AH65" i="5" s="1"/>
  <c r="AH66" i="5" s="1"/>
  <c r="AH67" i="5" s="1"/>
  <c r="AH68" i="5" s="1"/>
  <c r="AH69" i="5" s="1"/>
  <c r="AH70" i="5" s="1"/>
  <c r="AH71" i="5" s="1"/>
  <c r="AH72" i="5" s="1"/>
  <c r="AH73" i="5" s="1"/>
  <c r="AH74" i="5" s="1"/>
  <c r="AH75" i="5" s="1"/>
  <c r="AH76" i="5" s="1"/>
  <c r="M18" i="5"/>
  <c r="P18" i="5"/>
  <c r="V18" i="5"/>
  <c r="AW32" i="5"/>
  <c r="AQ32" i="5"/>
  <c r="AK32" i="5"/>
  <c r="AH32" i="5"/>
  <c r="T39" i="5"/>
  <c r="P34" i="5"/>
  <c r="P33" i="5"/>
  <c r="AB17" i="5"/>
  <c r="AW25" i="5" s="1"/>
  <c r="V17" i="5"/>
  <c r="AQ25" i="5" s="1"/>
  <c r="P17" i="5"/>
  <c r="AK25" i="5" s="1"/>
  <c r="M17" i="5"/>
  <c r="AB16" i="5"/>
  <c r="AW24" i="5" s="1"/>
  <c r="V16" i="5"/>
  <c r="AQ24" i="5" s="1"/>
  <c r="P16" i="5"/>
  <c r="AK24" i="5" s="1"/>
  <c r="M16" i="5"/>
  <c r="AB15" i="5"/>
  <c r="AW23" i="5" s="1"/>
  <c r="V15" i="5"/>
  <c r="AQ23" i="5" s="1"/>
  <c r="P15" i="5"/>
  <c r="AK23" i="5" s="1"/>
  <c r="M15" i="5"/>
  <c r="AB14" i="5"/>
  <c r="AW22" i="5" s="1"/>
  <c r="V14" i="5"/>
  <c r="AQ22" i="5" s="1"/>
  <c r="P14" i="5"/>
  <c r="AK22" i="5" s="1"/>
  <c r="M14" i="5"/>
  <c r="AM8" i="5"/>
  <c r="AO8" i="5" s="1"/>
  <c r="AH8" i="5"/>
  <c r="AI8" i="5" s="1"/>
  <c r="AW15" i="2"/>
  <c r="AQ15" i="2"/>
  <c r="AK15" i="2"/>
  <c r="AH15" i="2"/>
  <c r="AB17" i="2"/>
  <c r="AB16" i="2"/>
  <c r="AB15" i="2"/>
  <c r="AB14" i="2"/>
  <c r="V17" i="2"/>
  <c r="V16" i="2"/>
  <c r="V15" i="2"/>
  <c r="V14" i="2"/>
  <c r="P17" i="2"/>
  <c r="P16" i="2"/>
  <c r="P15" i="2"/>
  <c r="P14" i="2"/>
  <c r="M15" i="2"/>
  <c r="M16" i="2"/>
  <c r="M17" i="2"/>
  <c r="M14" i="2"/>
  <c r="AH86" i="2"/>
  <c r="AH87" i="2" s="1"/>
  <c r="AH88" i="2" s="1"/>
  <c r="AH89" i="2" s="1"/>
  <c r="AH90" i="2" s="1"/>
  <c r="AH91" i="2" s="1"/>
  <c r="AH92" i="2" s="1"/>
  <c r="AH93" i="2" s="1"/>
  <c r="AH94" i="2" s="1"/>
  <c r="AH95" i="2" s="1"/>
  <c r="AH96" i="2" s="1"/>
  <c r="AH97" i="2" s="1"/>
  <c r="AH98" i="2" s="1"/>
  <c r="AH99" i="2" s="1"/>
  <c r="AH100" i="2" s="1"/>
  <c r="AH101" i="2" s="1"/>
  <c r="AH102" i="2" s="1"/>
  <c r="AH103" i="2" s="1"/>
  <c r="AH104" i="2" s="1"/>
  <c r="AH105" i="2" s="1"/>
  <c r="AH106" i="2" s="1"/>
  <c r="AH107" i="2" s="1"/>
  <c r="AH108" i="2" s="1"/>
  <c r="AH109" i="2" s="1"/>
  <c r="AH110" i="2" s="1"/>
  <c r="AH111" i="2" s="1"/>
  <c r="AH112" i="2" s="1"/>
  <c r="AH113" i="2" s="1"/>
  <c r="AH114" i="2" s="1"/>
  <c r="AJ8" i="4"/>
  <c r="AJ6" i="4"/>
  <c r="T39" i="4"/>
  <c r="T30" i="4"/>
  <c r="P25" i="4"/>
  <c r="T23" i="4"/>
  <c r="X19" i="4"/>
  <c r="T19" i="4"/>
  <c r="AM8" i="4"/>
  <c r="AO8" i="4" s="1"/>
  <c r="AH8" i="4"/>
  <c r="AI8" i="4" s="1"/>
  <c r="P32" i="4"/>
  <c r="AM6" i="4"/>
  <c r="AO6" i="4" s="1"/>
  <c r="AH6" i="4"/>
  <c r="AI6" i="4" s="1"/>
  <c r="AH50" i="2"/>
  <c r="AH51" i="2" s="1"/>
  <c r="AH52" i="2" s="1"/>
  <c r="AH53" i="2" s="1"/>
  <c r="AH54" i="2" s="1"/>
  <c r="AH55" i="2" s="1"/>
  <c r="AH56" i="2" s="1"/>
  <c r="AH57" i="2" s="1"/>
  <c r="AH58" i="2" s="1"/>
  <c r="AH59" i="2" s="1"/>
  <c r="AH60" i="2" s="1"/>
  <c r="AH61" i="2" s="1"/>
  <c r="AH62" i="2" s="1"/>
  <c r="AH63" i="2" s="1"/>
  <c r="AH64" i="2" s="1"/>
  <c r="AH65" i="2" s="1"/>
  <c r="AH66" i="2" s="1"/>
  <c r="AH67" i="2" s="1"/>
  <c r="AH68" i="2" s="1"/>
  <c r="AH69" i="2" s="1"/>
  <c r="AH70" i="2" s="1"/>
  <c r="AH71" i="2" s="1"/>
  <c r="AH72" i="2" s="1"/>
  <c r="AH73" i="2" s="1"/>
  <c r="AH74" i="2" s="1"/>
  <c r="AH75" i="2" s="1"/>
  <c r="AH76" i="2" s="1"/>
  <c r="AH77" i="2" s="1"/>
  <c r="AH78" i="2" s="1"/>
  <c r="P34" i="2"/>
  <c r="P33" i="2"/>
  <c r="T39" i="2"/>
  <c r="AM8" i="2"/>
  <c r="AO8" i="2" s="1"/>
  <c r="AH8" i="2"/>
  <c r="AI8" i="2" s="1"/>
  <c r="X10" i="1"/>
  <c r="AM10" i="1" s="1"/>
  <c r="AO10" i="1" s="1"/>
  <c r="H9" i="1"/>
  <c r="H8" i="1"/>
  <c r="P32" i="1" s="1"/>
  <c r="AH8" i="1"/>
  <c r="AI8" i="1" s="1"/>
  <c r="AM8" i="1"/>
  <c r="AO8" i="1" s="1"/>
  <c r="AM6" i="1"/>
  <c r="AO6" i="1" s="1"/>
  <c r="AH6" i="1"/>
  <c r="AI6" i="1" s="1"/>
  <c r="P25" i="1"/>
  <c r="X19" i="1"/>
  <c r="T19" i="1"/>
  <c r="T39" i="1"/>
  <c r="T30" i="1"/>
  <c r="T23" i="1"/>
  <c r="AZ8" i="10" l="1"/>
  <c r="BB8" i="10" s="1"/>
  <c r="AV8" i="10"/>
  <c r="AW8" i="10" s="1"/>
  <c r="AH14" i="6"/>
  <c r="AH16" i="6" s="1"/>
  <c r="T15" i="9"/>
  <c r="AB15" i="9" s="1"/>
  <c r="AB14" i="9"/>
  <c r="H19" i="8"/>
  <c r="AH10" i="1"/>
  <c r="AI10" i="1" s="1"/>
  <c r="AJ10" i="1"/>
  <c r="AO10" i="8"/>
  <c r="AB13" i="9"/>
  <c r="X19" i="9"/>
  <c r="L19" i="9"/>
  <c r="L18" i="9"/>
  <c r="L17" i="9"/>
  <c r="L16" i="9"/>
  <c r="AW14" i="6"/>
  <c r="AW16" i="6" s="1"/>
  <c r="AQ14" i="6"/>
  <c r="AQ16" i="6" s="1"/>
  <c r="AK14" i="6"/>
  <c r="AK16" i="6" s="1"/>
  <c r="AK14" i="7"/>
  <c r="AK16" i="7" s="1"/>
  <c r="AQ14" i="7"/>
  <c r="AQ16" i="7" s="1"/>
  <c r="AH14" i="7"/>
  <c r="AH16" i="7" s="1"/>
  <c r="AW14" i="7"/>
  <c r="AW16" i="7" s="1"/>
  <c r="AH77" i="5"/>
  <c r="AH78" i="5" s="1"/>
  <c r="AH85" i="5" s="1"/>
  <c r="AH86" i="5" s="1"/>
  <c r="AH87" i="5" s="1"/>
  <c r="AH88" i="5" s="1"/>
  <c r="AH89" i="5" s="1"/>
  <c r="AH90" i="5" s="1"/>
  <c r="AH91" i="5" s="1"/>
  <c r="AH92" i="5" s="1"/>
  <c r="AH93" i="5" s="1"/>
  <c r="AH94" i="5" s="1"/>
  <c r="AH95" i="5" s="1"/>
  <c r="AH96" i="5" s="1"/>
  <c r="AH97" i="5" s="1"/>
  <c r="AH98" i="5" s="1"/>
  <c r="AH99" i="5" s="1"/>
  <c r="AH100" i="5" s="1"/>
  <c r="AH101" i="5" s="1"/>
  <c r="AH102" i="5" s="1"/>
  <c r="AH103" i="5" s="1"/>
  <c r="AH104" i="5" s="1"/>
  <c r="AH105" i="5" s="1"/>
  <c r="AH106" i="5" s="1"/>
  <c r="AH107" i="5" s="1"/>
  <c r="AH108" i="5" s="1"/>
  <c r="AH109" i="5" s="1"/>
  <c r="AH110" i="5" s="1"/>
  <c r="AH111" i="5" s="1"/>
  <c r="AH112" i="5" s="1"/>
  <c r="AH113" i="5" s="1"/>
  <c r="AH114" i="5" s="1"/>
  <c r="AH31" i="5"/>
  <c r="AH33" i="5" s="1"/>
  <c r="AW31" i="5"/>
  <c r="AW33" i="5" s="1"/>
  <c r="AQ31" i="5"/>
  <c r="AQ33" i="5" s="1"/>
  <c r="AK31" i="5"/>
  <c r="AK33" i="5" s="1"/>
  <c r="AW14" i="2"/>
  <c r="AW16" i="2" s="1"/>
  <c r="AQ14" i="2"/>
  <c r="AQ16" i="2" s="1"/>
  <c r="AK14" i="2"/>
  <c r="AK16" i="2" s="1"/>
  <c r="AH14" i="2"/>
  <c r="AH16" i="2" s="1"/>
  <c r="AM9" i="2"/>
  <c r="AO9" i="2" s="1"/>
  <c r="T19" i="9" l="1"/>
  <c r="AB19" i="9"/>
  <c r="R14" i="11"/>
  <c r="R15" i="11"/>
  <c r="R17" i="11"/>
  <c r="R13" i="11"/>
  <c r="R16" i="11"/>
  <c r="AO18" i="11"/>
  <c r="R12" i="11"/>
  <c r="AH18" i="11"/>
  <c r="R15" i="13"/>
  <c r="R13" i="13"/>
  <c r="R14" i="13"/>
  <c r="R16" i="13"/>
  <c r="R17" i="13"/>
  <c r="R12" i="13"/>
  <c r="AO14" i="13"/>
  <c r="AO17" i="13"/>
  <c r="AO15" i="13"/>
  <c r="AO16" i="13"/>
  <c r="AH18" i="13"/>
  <c r="AO12" i="13"/>
  <c r="AO13" i="13"/>
  <c r="AO18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A47" authorId="0" shapeId="0" xr:uid="{00000000-0006-0000-0400-000001000000}">
      <text>
        <r>
          <rPr>
            <b/>
            <sz val="9"/>
            <color indexed="81"/>
            <rFont val="돋움"/>
            <family val="3"/>
            <charset val="129"/>
          </rPr>
          <t>근로
사업
기타
근로연말</t>
        </r>
      </text>
    </comment>
    <comment ref="A83" authorId="0" shapeId="0" xr:uid="{00000000-0006-0000-0400-000002000000}">
      <text>
        <r>
          <rPr>
            <b/>
            <sz val="9"/>
            <color indexed="81"/>
            <rFont val="돋움"/>
            <family val="3"/>
            <charset val="129"/>
          </rPr>
          <t>근로
사업
기타
근로연말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A47" authorId="0" shapeId="0" xr:uid="{00000000-0006-0000-0500-000001000000}">
      <text>
        <r>
          <rPr>
            <b/>
            <sz val="9"/>
            <color indexed="81"/>
            <rFont val="돋움"/>
            <family val="3"/>
            <charset val="129"/>
          </rPr>
          <t>근로
사업
기타
근로연말</t>
        </r>
      </text>
    </comment>
    <comment ref="A83" authorId="0" shapeId="0" xr:uid="{00000000-0006-0000-0500-000002000000}">
      <text>
        <r>
          <rPr>
            <b/>
            <sz val="9"/>
            <color indexed="81"/>
            <rFont val="돋움"/>
            <family val="3"/>
            <charset val="129"/>
          </rPr>
          <t>근로
사업
기타
근로연말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A47" authorId="0" shapeId="0" xr:uid="{00000000-0006-0000-0600-000001000000}">
      <text>
        <r>
          <rPr>
            <b/>
            <sz val="9"/>
            <color indexed="81"/>
            <rFont val="돋움"/>
            <family val="3"/>
            <charset val="129"/>
          </rPr>
          <t>근로
사업
기타
근로연말</t>
        </r>
      </text>
    </comment>
    <comment ref="A83" authorId="0" shapeId="0" xr:uid="{00000000-0006-0000-0600-000002000000}">
      <text>
        <r>
          <rPr>
            <b/>
            <sz val="9"/>
            <color indexed="81"/>
            <rFont val="돋움"/>
            <family val="3"/>
            <charset val="129"/>
          </rPr>
          <t>근로
사업
기타
근로연말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A47" authorId="0" shapeId="0" xr:uid="{00000000-0006-0000-0700-000001000000}">
      <text>
        <r>
          <rPr>
            <b/>
            <sz val="9"/>
            <color indexed="81"/>
            <rFont val="돋움"/>
            <family val="3"/>
            <charset val="129"/>
          </rPr>
          <t>근로
사업
기타
근로연말</t>
        </r>
      </text>
    </comment>
    <comment ref="A83" authorId="0" shapeId="0" xr:uid="{00000000-0006-0000-0700-000002000000}">
      <text>
        <r>
          <rPr>
            <b/>
            <sz val="9"/>
            <color indexed="81"/>
            <rFont val="돋움"/>
            <family val="3"/>
            <charset val="129"/>
          </rPr>
          <t>근로
사업
기타
근로연말</t>
        </r>
      </text>
    </comment>
  </commentList>
</comments>
</file>

<file path=xl/sharedStrings.xml><?xml version="1.0" encoding="utf-8"?>
<sst xmlns="http://schemas.openxmlformats.org/spreadsheetml/2006/main" count="1069" uniqueCount="282">
  <si>
    <t>연 월</t>
    <phoneticPr fontId="2" type="noConversion"/>
  </si>
  <si>
    <t>⑫급여액</t>
    <phoneticPr fontId="2" type="noConversion"/>
  </si>
  <si>
    <t>⑭납부(예정)연월일)</t>
    <phoneticPr fontId="2" type="noConversion"/>
  </si>
  <si>
    <t>발급일 현재 위와 같이 원천징수하였음을 확인하여 주시기 바랍니다.</t>
    <phoneticPr fontId="2" type="noConversion"/>
  </si>
  <si>
    <t>⑨ 확인서의 사용목적</t>
    <phoneticPr fontId="2" type="noConversion"/>
  </si>
  <si>
    <t>⑦</t>
    <phoneticPr fontId="2" type="noConversion"/>
  </si>
  <si>
    <t>납
세
자</t>
    <phoneticPr fontId="2" type="noConversion"/>
  </si>
  <si>
    <t>징
수
의
무
자</t>
    <phoneticPr fontId="2" type="noConversion"/>
  </si>
  <si>
    <t>⑬세 액</t>
    <phoneticPr fontId="2" type="noConversion"/>
  </si>
  <si>
    <t>상호또는명칭</t>
    <phoneticPr fontId="2" type="noConversion"/>
  </si>
  <si>
    <t>사업장소재지</t>
    <phoneticPr fontId="2" type="noConversion"/>
  </si>
  <si>
    <t>대표자</t>
    <phoneticPr fontId="2" type="noConversion"/>
  </si>
  <si>
    <t>①</t>
    <phoneticPr fontId="2" type="noConversion"/>
  </si>
  <si>
    <t>성명</t>
    <phoneticPr fontId="2" type="noConversion"/>
  </si>
  <si>
    <t>③</t>
    <phoneticPr fontId="2" type="noConversion"/>
  </si>
  <si>
    <t>주소또는 거소</t>
    <phoneticPr fontId="2" type="noConversion"/>
  </si>
  <si>
    <t>④</t>
    <phoneticPr fontId="2" type="noConversion"/>
  </si>
  <si>
    <t>⑥</t>
    <phoneticPr fontId="2" type="noConversion"/>
  </si>
  <si>
    <t>사업장소재지</t>
    <phoneticPr fontId="2" type="noConversion"/>
  </si>
  <si>
    <t>⑧</t>
    <phoneticPr fontId="2" type="noConversion"/>
  </si>
  <si>
    <t>주민등록번호</t>
    <phoneticPr fontId="2" type="noConversion"/>
  </si>
  <si>
    <t>사업자등록번호</t>
    <phoneticPr fontId="2" type="noConversion"/>
  </si>
  <si>
    <t>주민(법인)등록번호</t>
    <phoneticPr fontId="2" type="noConversion"/>
  </si>
  <si>
    <t>⑤</t>
    <phoneticPr fontId="2" type="noConversion"/>
  </si>
  <si>
    <t>②</t>
    <phoneticPr fontId="2" type="noConversion"/>
  </si>
  <si>
    <t>⑩</t>
    <phoneticPr fontId="2" type="noConversion"/>
  </si>
  <si>
    <t>제출처</t>
    <phoneticPr fontId="2" type="noConversion"/>
  </si>
  <si>
    <t>⑪</t>
    <phoneticPr fontId="2" type="noConversion"/>
  </si>
  <si>
    <t>소요수량</t>
    <phoneticPr fontId="2" type="noConversion"/>
  </si>
  <si>
    <t>통</t>
    <phoneticPr fontId="2" type="noConversion"/>
  </si>
  <si>
    <t>확인자(원천징수의무자)</t>
    <phoneticPr fontId="2" type="noConversion"/>
  </si>
  <si>
    <t>신청인</t>
    <phoneticPr fontId="2" type="noConversion"/>
  </si>
  <si>
    <t>위와 같이 원천징수하였음을 확인합니다.</t>
    <phoneticPr fontId="2" type="noConversion"/>
  </si>
  <si>
    <t>확인자</t>
    <phoneticPr fontId="2" type="noConversion"/>
  </si>
  <si>
    <t>전화번호</t>
    <phoneticPr fontId="2" type="noConversion"/>
  </si>
  <si>
    <t>위와 같이 원천징수의무자가 원천징수하였음을 확인합니다.</t>
    <phoneticPr fontId="2" type="noConversion"/>
  </si>
  <si>
    <t>회계사 · 세무사</t>
    <phoneticPr fontId="2" type="noConversion"/>
  </si>
  <si>
    <t>발급번호</t>
    <phoneticPr fontId="2" type="noConversion"/>
  </si>
  <si>
    <t>관리번호</t>
    <phoneticPr fontId="2" type="noConversion"/>
  </si>
  <si>
    <t>갑종근로소득에 대한 소득세원천징수확인서</t>
    <phoneticPr fontId="2" type="noConversion"/>
  </si>
  <si>
    <t>(2004.7.27 改正)</t>
    <phoneticPr fontId="2" type="noConversion"/>
  </si>
  <si>
    <t>√</t>
  </si>
  <si>
    <t xml:space="preserve">( </t>
    <phoneticPr fontId="2" type="noConversion"/>
  </si>
  <si>
    <t>매월신고납부대상자확인</t>
    <phoneticPr fontId="2" type="noConversion"/>
  </si>
  <si>
    <t>반기별신고납부대상자확인)</t>
    <phoneticPr fontId="2" type="noConversion"/>
  </si>
  <si>
    <t>대출용</t>
    <phoneticPr fontId="2" type="noConversion"/>
  </si>
  <si>
    <t>금융기관</t>
    <phoneticPr fontId="2" type="noConversion"/>
  </si>
  <si>
    <t>계</t>
    <phoneticPr fontId="2" type="noConversion"/>
  </si>
  <si>
    <t>(서명또는인)</t>
    <phoneticPr fontId="2" type="noConversion"/>
  </si>
  <si>
    <t>(서명또는인)</t>
    <phoneticPr fontId="2" type="noConversion"/>
  </si>
  <si>
    <t>(인)</t>
    <phoneticPr fontId="2" type="noConversion"/>
  </si>
  <si>
    <t>선우회계법인</t>
    <phoneticPr fontId="2" type="noConversion"/>
  </si>
  <si>
    <t>041-567-6764</t>
    <phoneticPr fontId="2" type="noConversion"/>
  </si>
  <si>
    <t>LEN</t>
    <phoneticPr fontId="2" type="noConversion"/>
  </si>
  <si>
    <t>J-2017-821</t>
    <phoneticPr fontId="2" type="noConversion"/>
  </si>
  <si>
    <t>원천징수이행상황신고서 확인</t>
    <phoneticPr fontId="2" type="noConversion"/>
  </si>
  <si>
    <t>상    호
(법 인 명)</t>
    <phoneticPr fontId="2" type="noConversion"/>
  </si>
  <si>
    <t>성    명
(대 표 자)</t>
    <phoneticPr fontId="2" type="noConversion"/>
  </si>
  <si>
    <t>주     소
(사 업 장)</t>
    <phoneticPr fontId="2" type="noConversion"/>
  </si>
  <si>
    <t>용    도</t>
    <phoneticPr fontId="2" type="noConversion"/>
  </si>
  <si>
    <t>수    량</t>
    <phoneticPr fontId="2" type="noConversion"/>
  </si>
  <si>
    <t>소   득
구   분</t>
    <phoneticPr fontId="2" type="noConversion"/>
  </si>
  <si>
    <t>귀  속
년  월</t>
    <phoneticPr fontId="2" type="noConversion"/>
  </si>
  <si>
    <t>납  부
년  월</t>
    <phoneticPr fontId="2" type="noConversion"/>
  </si>
  <si>
    <t>총인원</t>
    <phoneticPr fontId="2" type="noConversion"/>
  </si>
  <si>
    <t>총 지급액</t>
    <phoneticPr fontId="2" type="noConversion"/>
  </si>
  <si>
    <t>원 천 징 수 세 액</t>
    <phoneticPr fontId="2" type="noConversion"/>
  </si>
  <si>
    <t>소득세 등</t>
    <phoneticPr fontId="2" type="noConversion"/>
  </si>
  <si>
    <t>농어촌 특별세</t>
    <phoneticPr fontId="2" type="noConversion"/>
  </si>
  <si>
    <t>위 내용은 세무서에 제출한 원천징수이행상황신고서의 내용과 틀림없음을 확인하여 주시기 바랍니다.</t>
    <phoneticPr fontId="2" type="noConversion"/>
  </si>
  <si>
    <t>위의 내용은 세무서에 제출한 원천징수이행상황신고서의 내용과 틀림없음을 확인합니다.</t>
    <phoneticPr fontId="2" type="noConversion"/>
  </si>
  <si>
    <t>210mmx297mm(신문용지54g/㎡)</t>
    <phoneticPr fontId="2" type="noConversion"/>
  </si>
  <si>
    <t>채수빈</t>
    <phoneticPr fontId="2" type="noConversion"/>
  </si>
  <si>
    <t>원천징
수
의
무
자</t>
    <phoneticPr fontId="2" type="noConversion"/>
  </si>
  <si>
    <t>별지출력</t>
    <phoneticPr fontId="2" type="noConversion"/>
  </si>
  <si>
    <t>충청남도 천안시 동남구  대흥로 ○○○ 2층(대흥동)</t>
    <phoneticPr fontId="2" type="noConversion"/>
  </si>
  <si>
    <t>강수지</t>
    <phoneticPr fontId="2" type="noConversion"/>
  </si>
  <si>
    <t>김국진</t>
    <phoneticPr fontId="2" type="noConversion"/>
  </si>
  <si>
    <t>서울특별시 서초구 언남 12길 19-11</t>
    <phoneticPr fontId="2" type="noConversion"/>
  </si>
  <si>
    <t>서울 영등포구 의사당대로 38</t>
    <phoneticPr fontId="2" type="noConversion"/>
  </si>
  <si>
    <t>㈜ 불타는 청춘</t>
    <phoneticPr fontId="2" type="noConversion"/>
  </si>
  <si>
    <t>공인회계사 · 세무사</t>
    <phoneticPr fontId="2" type="noConversion"/>
  </si>
  <si>
    <t>J-2017-0908</t>
    <phoneticPr fontId="2" type="noConversion"/>
  </si>
  <si>
    <t>관공서</t>
    <phoneticPr fontId="2" type="noConversion"/>
  </si>
  <si>
    <t>선우회계법인</t>
    <phoneticPr fontId="2" type="noConversion"/>
  </si>
  <si>
    <t>(인)</t>
    <phoneticPr fontId="2" type="noConversion"/>
  </si>
  <si>
    <t>근로</t>
    <phoneticPr fontId="2" type="noConversion"/>
  </si>
  <si>
    <t>기타</t>
    <phoneticPr fontId="2" type="noConversion"/>
  </si>
  <si>
    <t>근로</t>
    <phoneticPr fontId="2" type="noConversion"/>
  </si>
  <si>
    <t>근로연말</t>
    <phoneticPr fontId="2" type="noConversion"/>
  </si>
  <si>
    <t>사업</t>
    <phoneticPr fontId="2" type="noConversion"/>
  </si>
  <si>
    <t>사업</t>
    <phoneticPr fontId="2" type="noConversion"/>
  </si>
  <si>
    <t>기타</t>
    <phoneticPr fontId="2" type="noConversion"/>
  </si>
  <si>
    <t>근로연말</t>
    <phoneticPr fontId="2" type="noConversion"/>
  </si>
  <si>
    <t>지급명세서 내역</t>
    <phoneticPr fontId="2" type="noConversion"/>
  </si>
  <si>
    <t>차액</t>
    <phoneticPr fontId="2" type="noConversion"/>
  </si>
  <si>
    <t>중도퇴사-근로연말</t>
    <phoneticPr fontId="2" type="noConversion"/>
  </si>
  <si>
    <t>중도퇴사-근로연말</t>
    <phoneticPr fontId="2" type="noConversion"/>
  </si>
  <si>
    <t>(주)십자가의도</t>
  </si>
  <si>
    <t>㈜십자가의 도</t>
    <phoneticPr fontId="2" type="noConversion"/>
  </si>
  <si>
    <t>주황규</t>
  </si>
  <si>
    <t>충청남도 천안시 서북구 오성로 103,6층(두정동,청풍프라자)</t>
  </si>
  <si>
    <t>A-0123-4</t>
  </si>
  <si>
    <t>J-2017-0922</t>
    <phoneticPr fontId="2" type="noConversion"/>
  </si>
  <si>
    <t>근로연말</t>
    <phoneticPr fontId="2" type="noConversion"/>
  </si>
  <si>
    <t>2016년귀속</t>
    <phoneticPr fontId="2" type="noConversion"/>
  </si>
  <si>
    <t>일용</t>
    <phoneticPr fontId="2" type="noConversion"/>
  </si>
  <si>
    <t>근로연말   (중도퇴사)</t>
    <phoneticPr fontId="2" type="noConversion"/>
  </si>
  <si>
    <t>2017년귀속</t>
    <phoneticPr fontId="2" type="noConversion"/>
  </si>
  <si>
    <t>2015년귀속</t>
    <phoneticPr fontId="2" type="noConversion"/>
  </si>
  <si>
    <t>2016년귀속</t>
    <phoneticPr fontId="2" type="noConversion"/>
  </si>
  <si>
    <t>(주)마하나임</t>
  </si>
  <si>
    <t>채수빈</t>
  </si>
  <si>
    <t>충청남도 천안시 동남구 성남면 용원1길 ○○-○○ ((주)마하나임)</t>
  </si>
  <si>
    <t>A-1234-5</t>
  </si>
  <si>
    <t>급여대장 확인서</t>
    <phoneticPr fontId="2" type="noConversion"/>
  </si>
  <si>
    <t>J-2017-1021</t>
    <phoneticPr fontId="2" type="noConversion"/>
  </si>
  <si>
    <t>생년월일</t>
    <phoneticPr fontId="2" type="noConversion"/>
  </si>
  <si>
    <t>출산전후휴가 급여</t>
    <phoneticPr fontId="2" type="noConversion"/>
  </si>
  <si>
    <t>고용노동부</t>
    <phoneticPr fontId="2" type="noConversion"/>
  </si>
  <si>
    <t>발급일 현재 위 사람은 최근 3개월 급여를 상기 내역과 같이 급여지급 내역이 있음을 확인합니다.</t>
  </si>
  <si>
    <t>※ 첨부서류 : 급상여대장</t>
    <phoneticPr fontId="2" type="noConversion"/>
  </si>
  <si>
    <t>위와 같이 원천징수의무자가 급여지급 및 원천징수하였음을 급상여대장을 첨부하여 확인합니다.</t>
    <phoneticPr fontId="2" type="noConversion"/>
  </si>
  <si>
    <t>관리번호</t>
    <phoneticPr fontId="2" type="noConversion"/>
  </si>
  <si>
    <t xml:space="preserve">위 사람은 매년 위 기록과 같이 ○○주식회사로부터 급여를 받고 있음을 확인합니다. </t>
    <phoneticPr fontId="2" type="noConversion"/>
  </si>
  <si>
    <t>위 사람은 상기 내역과 같이 급여지급 내역이 있음을 확인합니다.</t>
    <phoneticPr fontId="2" type="noConversion"/>
  </si>
  <si>
    <t>ⓐ 과세</t>
    <phoneticPr fontId="2" type="noConversion"/>
  </si>
  <si>
    <t>ⓑ 비과세</t>
    <phoneticPr fontId="2" type="noConversion"/>
  </si>
  <si>
    <t>발급일 현재 위와 같이  최근 3개월 급여지급하였음을 확인하여 주시기 바랍니다.</t>
    <phoneticPr fontId="2" type="noConversion"/>
  </si>
  <si>
    <t>⑫ 입사일</t>
    <phoneticPr fontId="2" type="noConversion"/>
  </si>
  <si>
    <t>⑬ 귀속연월</t>
    <phoneticPr fontId="2" type="noConversion"/>
  </si>
  <si>
    <t>⑭ 지급합계(ⓐ+ⓑ)</t>
    <phoneticPr fontId="2" type="noConversion"/>
  </si>
  <si>
    <t>⑮ 과세구분</t>
    <phoneticPr fontId="2" type="noConversion"/>
  </si>
  <si>
    <t>210mmx297mm(신문용지54g/㎡)</t>
    <phoneticPr fontId="2" type="noConversion"/>
  </si>
  <si>
    <t>강수지</t>
  </si>
  <si>
    <t>충청남도 천안시 서북구  백석로 100 101동 101호 (백석동, 백석현대아파트)</t>
    <phoneticPr fontId="2" type="noConversion"/>
  </si>
  <si>
    <t>김국진치과의원</t>
    <phoneticPr fontId="2" type="noConversion"/>
  </si>
  <si>
    <t>충청남도 천안시 서북구  차돌들길 1-12 3층(쌍용동, AB빌딩)</t>
    <phoneticPr fontId="2" type="noConversion"/>
  </si>
  <si>
    <t>김완선외1명</t>
    <phoneticPr fontId="2" type="noConversion"/>
  </si>
  <si>
    <t>위와 같이 원천징수의무자가 급여(임금)을 지급하였음을 확인합니다.</t>
    <phoneticPr fontId="2" type="noConversion"/>
  </si>
  <si>
    <t>확인자</t>
    <phoneticPr fontId="2" type="noConversion"/>
  </si>
  <si>
    <t>(서명또는인)</t>
    <phoneticPr fontId="2" type="noConversion"/>
  </si>
  <si>
    <t>확인자(원천징수의무자)</t>
    <phoneticPr fontId="2" type="noConversion"/>
  </si>
  <si>
    <t>위와 같이 급여(임금)을 지급하였음을 확인합니다.</t>
    <phoneticPr fontId="2" type="noConversion"/>
  </si>
  <si>
    <t>신청인</t>
    <phoneticPr fontId="2" type="noConversion"/>
  </si>
  <si>
    <t>※ 첨부서류 : 급여(임금)대장</t>
    <phoneticPr fontId="2" type="noConversion"/>
  </si>
  <si>
    <t>발급일 현재 위와 같이 급여(임금)을 지급하였음을 확인하여 주시기 바랍니다.</t>
    <phoneticPr fontId="2" type="noConversion"/>
  </si>
  <si>
    <t>계</t>
    <phoneticPr fontId="2" type="noConversion"/>
  </si>
  <si>
    <t>⑭ 지급합계</t>
    <phoneticPr fontId="2" type="noConversion"/>
  </si>
  <si>
    <t>⑬ 비과세
    급여액</t>
    <phoneticPr fontId="2" type="noConversion"/>
  </si>
  <si>
    <t>⑫ 과   세
    급여액</t>
    <phoneticPr fontId="2" type="noConversion"/>
  </si>
  <si>
    <t>귀속연월</t>
    <phoneticPr fontId="2" type="noConversion"/>
  </si>
  <si>
    <t>⑪</t>
    <phoneticPr fontId="2" type="noConversion"/>
  </si>
  <si>
    <t>제출처</t>
    <phoneticPr fontId="2" type="noConversion"/>
  </si>
  <si>
    <t>⑧</t>
    <phoneticPr fontId="2" type="noConversion"/>
  </si>
  <si>
    <t>⑤</t>
    <phoneticPr fontId="2" type="noConversion"/>
  </si>
  <si>
    <t>주민등록번호</t>
    <phoneticPr fontId="2" type="noConversion"/>
  </si>
  <si>
    <t>②</t>
    <phoneticPr fontId="2" type="noConversion"/>
  </si>
  <si>
    <t>근로자 성명</t>
    <phoneticPr fontId="2" type="noConversion"/>
  </si>
  <si>
    <t>①</t>
    <phoneticPr fontId="2" type="noConversion"/>
  </si>
  <si>
    <t>반기별신고납부대상자확인)</t>
    <phoneticPr fontId="2" type="noConversion"/>
  </si>
  <si>
    <t>급여(임금)대장 확인서</t>
    <phoneticPr fontId="2" type="noConversion"/>
  </si>
  <si>
    <t>발급번호</t>
    <phoneticPr fontId="2" type="noConversion"/>
  </si>
  <si>
    <t>(2004.7.27 改正)</t>
    <phoneticPr fontId="2" type="noConversion"/>
  </si>
  <si>
    <t>청년공제</t>
    <phoneticPr fontId="2" type="noConversion"/>
  </si>
  <si>
    <t>관공서</t>
    <phoneticPr fontId="2" type="noConversion"/>
  </si>
  <si>
    <t>관리번호</t>
    <phoneticPr fontId="2" type="noConversion"/>
  </si>
  <si>
    <t>J-2017-1108</t>
    <phoneticPr fontId="2" type="noConversion"/>
  </si>
  <si>
    <t>충남 천안시 서북구 오성로 103 (두정동,청풍프라자6층)</t>
    <phoneticPr fontId="2" type="noConversion"/>
  </si>
  <si>
    <t>사업자등록
번        호</t>
    <phoneticPr fontId="2" type="noConversion"/>
  </si>
  <si>
    <t>강수지</t>
    <phoneticPr fontId="2" type="noConversion"/>
  </si>
  <si>
    <t>김국진</t>
    <phoneticPr fontId="2" type="noConversion"/>
  </si>
  <si>
    <t>충청남도 천안시 불타로 ○○ , ○층(두정동)</t>
    <phoneticPr fontId="2" type="noConversion"/>
  </si>
  <si>
    <t>길이</t>
    <phoneticPr fontId="2" type="noConversion"/>
  </si>
  <si>
    <t>A-1234-5</t>
    <phoneticPr fontId="2" type="noConversion"/>
  </si>
  <si>
    <t>○○○○○의원 천안</t>
    <phoneticPr fontId="2" type="noConversion"/>
  </si>
  <si>
    <t>사업자등록
번        호</t>
    <phoneticPr fontId="2" type="noConversion"/>
  </si>
  <si>
    <t>관리번호</t>
    <phoneticPr fontId="2" type="noConversion"/>
  </si>
  <si>
    <t>임금대장 확인서</t>
    <phoneticPr fontId="2" type="noConversion"/>
  </si>
  <si>
    <t>원천세 매월신고대상자확인</t>
    <phoneticPr fontId="2" type="noConversion"/>
  </si>
  <si>
    <t>원천세 반기별신고대상자확인)</t>
    <phoneticPr fontId="2" type="noConversion"/>
  </si>
  <si>
    <t>인원수</t>
    <phoneticPr fontId="2" type="noConversion"/>
  </si>
  <si>
    <t>첨부장수</t>
    <phoneticPr fontId="2" type="noConversion"/>
  </si>
  <si>
    <t>장</t>
    <phoneticPr fontId="2" type="noConversion"/>
  </si>
  <si>
    <t>세무대리인</t>
    <phoneticPr fontId="2" type="noConversion"/>
  </si>
  <si>
    <t>담당공인회계사</t>
    <phoneticPr fontId="2" type="noConversion"/>
  </si>
  <si>
    <t>J-2020</t>
    <phoneticPr fontId="2" type="noConversion"/>
  </si>
  <si>
    <t>-</t>
    <phoneticPr fontId="2" type="noConversion"/>
  </si>
  <si>
    <t>위와 같이 원천징수의무자가 원천징수 신고하였음을 확인합니다.</t>
    <phoneticPr fontId="2" type="noConversion"/>
  </si>
  <si>
    <t>귀하</t>
    <phoneticPr fontId="2" type="noConversion"/>
  </si>
  <si>
    <t>④
연락</t>
    <phoneticPr fontId="2" type="noConversion"/>
  </si>
  <si>
    <t>⑦ 확인서의 사용목적</t>
    <phoneticPr fontId="2" type="noConversion"/>
  </si>
  <si>
    <t>⑨</t>
    <phoneticPr fontId="2" type="noConversion"/>
  </si>
  <si>
    <t>⑩ 급여지급 귀속연도</t>
    <phoneticPr fontId="2" type="noConversion"/>
  </si>
  <si>
    <t>급여액</t>
    <phoneticPr fontId="2" type="noConversion"/>
  </si>
  <si>
    <t>⑫근로자</t>
    <phoneticPr fontId="2" type="noConversion"/>
  </si>
  <si>
    <t>귀속월</t>
    <phoneticPr fontId="2" type="noConversion"/>
  </si>
  <si>
    <t>회계사 등록번호</t>
    <phoneticPr fontId="2" type="noConversion"/>
  </si>
  <si>
    <t>상기 금액은 소득세법 제20조[근로소득] 제1항 각 호의 소득의 금액의 합계액(총급여)로 비과세소득의 금액을 제외한 금액으로 원천징수 신고하였음을 확인합니다.</t>
    <phoneticPr fontId="2" type="noConversion"/>
  </si>
  <si>
    <t>⑬임원등
(조특법§19 ②)</t>
    <phoneticPr fontId="2" type="noConversion"/>
  </si>
  <si>
    <t>중소벤처기업부</t>
    <phoneticPr fontId="2" type="noConversion"/>
  </si>
  <si>
    <t>성과공유기업 확인신청</t>
    <phoneticPr fontId="2" type="noConversion"/>
  </si>
  <si>
    <t>E-Mail</t>
    <phoneticPr fontId="2" type="noConversion"/>
  </si>
  <si>
    <t>직통</t>
    <phoneticPr fontId="2" type="noConversion"/>
  </si>
  <si>
    <t>담당자</t>
    <phoneticPr fontId="2" type="noConversion"/>
  </si>
  <si>
    <t>U-0055-1</t>
    <phoneticPr fontId="2" type="noConversion"/>
  </si>
  <si>
    <t>⑪전체임직원</t>
    <phoneticPr fontId="2" type="noConversion"/>
  </si>
  <si>
    <t>구   분</t>
    <phoneticPr fontId="2" type="noConversion"/>
  </si>
  <si>
    <t>PAGE</t>
    <phoneticPr fontId="2" type="noConversion"/>
  </si>
  <si>
    <t>조세특례제한법 제19조 [ 성과공유 중소기업의 경영성과급에 대한 세액공제 등(2018.12.24 신설) ]</t>
    <phoneticPr fontId="2" type="noConversion"/>
  </si>
  <si>
    <t>① 「중소기업 인력지원 특별법」 제27조의2 제1항에 따른 중소기업(이하 이 조에서 “성과공유 중소기업”이라 한다)이</t>
    <phoneticPr fontId="2" type="noConversion"/>
  </si>
  <si>
    <t>대통령령으로 정하는 상시근로자(이하 이 조에서 “상시근로자”라 한다)에게 2021년 12월 31일까지 대통령령으로 정하는</t>
    <phoneticPr fontId="2" type="noConversion"/>
  </si>
  <si>
    <t xml:space="preserve">해당 과세연도의 소득세(사업소득에 대한 소득세만 해당한다) 또는 법인세에서 공제한다. </t>
    <phoneticPr fontId="2" type="noConversion"/>
  </si>
  <si>
    <t>경영성과급(이하 이 조에서 “경영성과급”이라 한다)을 지급하는 경우 그 경영성과급의 100분의 10에 상당하는 금액을</t>
    <phoneticPr fontId="2" type="noConversion"/>
  </si>
  <si>
    <t xml:space="preserve">        공제하지 아니한다.(2018.12.24 신설) </t>
    <phoneticPr fontId="2" type="noConversion"/>
  </si>
  <si>
    <t>다만, 성과공유 중소기업의 해당 과세연도의 상시근로자 수가 직전 과세연도의 상시근로자 수보다 감소한 경우에는</t>
    <phoneticPr fontId="2" type="noConversion"/>
  </si>
  <si>
    <t>② 성과공유 중소기업의 근로자 중 다음 각 호에 해당하는 사람을 제외한 근로자가 해당 중소기업으로부터 2021년 12월 31일까지</t>
    <phoneticPr fontId="2" type="noConversion"/>
  </si>
  <si>
    <t xml:space="preserve">경영성과급을 지급받는 경우 그 경영성과급에 대한 소득세의 100분의 50에 상당하는 세액을 감면한다.(2018.12.24 신설) </t>
    <phoneticPr fontId="2" type="noConversion"/>
  </si>
  <si>
    <t xml:space="preserve">1. 해당 과세기간의 총급여액이 7천만원을 초과하는 사람(2018.12.24 신설) </t>
    <phoneticPr fontId="2" type="noConversion"/>
  </si>
  <si>
    <t xml:space="preserve">2. 해당 기업의 최대주주 등 대통령령으로 정하는 사람(2018.12.24 신설) </t>
    <phoneticPr fontId="2" type="noConversion"/>
  </si>
  <si>
    <t>조세특례제한법시행령 제17조 [ 성과공유 중소기업의 경영성과급에 대한 세액공제 등(2019.02.12 신설) ]</t>
    <phoneticPr fontId="2" type="noConversion"/>
  </si>
  <si>
    <t xml:space="preserve">① 법 제19조 제1항 본문에서 "대통령령으로 정하는 상시근로자"란 「근로기준법」에 따라 근로계약을 체결한 </t>
    <phoneticPr fontId="2" type="noConversion"/>
  </si>
  <si>
    <t xml:space="preserve">내국인 근로자를 말한다. </t>
    <phoneticPr fontId="2" type="noConversion"/>
  </si>
  <si>
    <t>다만, 다음 각 호의 어느 하나에 해당하는 사람은 제외한다.(2019.02.12 신설)</t>
    <phoneticPr fontId="2" type="noConversion"/>
  </si>
  <si>
    <t>1. 근로계약기간이 1년 미만인 근로자(근로계약의 연속된 갱신으로 인하여 그 근로계약의 총 기간이 1년 이상인 근로자는 제외한다)(2020.02.11 개정)</t>
    <phoneticPr fontId="2" type="noConversion"/>
  </si>
  <si>
    <t xml:space="preserve">2. 「근로기준법」 제2조 제1항 제9호에 따른 단시간근로자. </t>
    <phoneticPr fontId="2" type="noConversion"/>
  </si>
  <si>
    <t xml:space="preserve">   다만, 1개월간의 소정근로시간이 60시간 이상인 근로자는 상시근로자로 본다.(2020.06.02 개정)</t>
    <phoneticPr fontId="2" type="noConversion"/>
  </si>
  <si>
    <t>3. 「법인세법 시행령」 제40조 제1항 각 호의 어느 하나에 해당하는 임원(2019.02.12 신설)</t>
    <phoneticPr fontId="2" type="noConversion"/>
  </si>
  <si>
    <t>4. 해당 기업의 최대주주 또는 최대출자자(개인사업자의 경우에는 대표자를 말한다)와 그 배우자(2019.02.12 신설)</t>
    <phoneticPr fontId="2" type="noConversion"/>
  </si>
  <si>
    <t>5. 제4호에 해당하는 자의 직계존비속(그 배우자를 포함한다) 및 「국세기본법 시행령」 제1조의2 제1항에 따른 친족관계인 사람(2019.02.12 신설)</t>
    <phoneticPr fontId="2" type="noConversion"/>
  </si>
  <si>
    <t xml:space="preserve">6. 「소득세법 시행령」 제196조에 따른 근로소득원천징수부에 의하여 근로소득세를 원천징수한 사실이 확인되지 않고, </t>
    <phoneticPr fontId="2" type="noConversion"/>
  </si>
  <si>
    <t xml:space="preserve">   다음 각 목의 어느 하나에 해당하는 금액의 납부사실도 확인되지 않은 자(2019.02.12 신설)</t>
    <phoneticPr fontId="2" type="noConversion"/>
  </si>
  <si>
    <t>가. 「국민연금법」 제3조 제1항 제11호 및 제12호에 따른 부담금 및 기여금(2019.02.12 신설)</t>
    <phoneticPr fontId="2" type="noConversion"/>
  </si>
  <si>
    <t>나. 「국민건강보험법」 제69조에 따른 직장가입자의 보험료(2019.02.12 신설)</t>
    <phoneticPr fontId="2" type="noConversion"/>
  </si>
  <si>
    <t>② 법 제19조 제1항 본문에서 "대통령령으로 정하는 경영성과급"이란 다음 각 호의 요건을 모두 충족하는 성과급을 말한다.(2019.02.12 신설)</t>
    <phoneticPr fontId="2" type="noConversion"/>
  </si>
  <si>
    <t>1. 「중소기업 인력지원 특별법 시행령」 제26조의2 제1항 제1호에 따른 성과급일 것(2019.02.12 신설)</t>
    <phoneticPr fontId="2" type="noConversion"/>
  </si>
  <si>
    <t>2. 영업이익(제1호의 성과급 지급을 약정한 과세연도의 기업회계기준에 따른 영업이익을 말한다)이 발생한 기업이 지급하는 성과급일 것(2019.02.12 신설)</t>
    <phoneticPr fontId="2" type="noConversion"/>
  </si>
  <si>
    <t xml:space="preserve">중소기업 인력지원 특별법 시행령  제26조의2(성과공유 유형 및 성과공유기업의 확인) </t>
    <phoneticPr fontId="2" type="noConversion"/>
  </si>
  <si>
    <t>① 법 제27조의2제1항에서 "대통령령으로 정하는 성과공유 유형"이란 다음 각 호의 유형을 말한다.  &lt;개정 2019. 5. 28.&gt;</t>
    <phoneticPr fontId="2" type="noConversion"/>
  </si>
  <si>
    <t>1. 중소기업과 근로자가 경영목표 설정 및 그 목표 달성에 따른 성과급 지급에 관한 사항을 사전에 서면으로 약정하고 이에 따라 근로자에게 지급하는 성과급(우리사주조합을 통하여 성과급으로서 근로자에게 지급하는 우리사주를 포함한다) 제도의 운영</t>
    <phoneticPr fontId="2" type="noConversion"/>
  </si>
  <si>
    <t>근로기준법 제2조(정의)</t>
    <phoneticPr fontId="2" type="noConversion"/>
  </si>
  <si>
    <t>9. “단시간근로자”란 1주 동안의 소정근로시간이 그 사업장에서 같은 종류의 업무에 종사하는 통상 근로자의 1주 동안의 소정근로시간에 비하여 짧은 근로자를 말한다.</t>
    <phoneticPr fontId="2" type="noConversion"/>
  </si>
  <si>
    <t>법인세법시행령 제40조 [ 접대비의 범위(2019.02.12 조번개정) ]</t>
    <phoneticPr fontId="2" type="noConversion"/>
  </si>
  <si>
    <t>① 주주 또는 출자자(이하 "주주등"이라 한다)나 다음 각 호의 어느 하나에 해당하는 직무에 종사하는 자(이하 "임원"이라 한다) 또는 직원이 부담하여야 할 성질의 접대비를 법인이 지출한 것은 이를 접대비로 보지 아니한다.(2019.02.12 개정)</t>
    <phoneticPr fontId="2" type="noConversion"/>
  </si>
  <si>
    <t>1. 법인의 회장, 사장, 부사장, 이사장, 대표이사, 전무이사 및 상무이사 등 이사회의 구성원 전원과 청산인(2018.02.13 신설)</t>
    <phoneticPr fontId="2" type="noConversion"/>
  </si>
  <si>
    <t xml:space="preserve">2. 합명회사, 합자회사 및 유한회사의 업무집행사원 또는 이사(2018.02.13 신설)
</t>
    <phoneticPr fontId="2" type="noConversion"/>
  </si>
  <si>
    <t>3. 유한책임회사의 업무집행자(2018.02.13 신설)</t>
    <phoneticPr fontId="2" type="noConversion"/>
  </si>
  <si>
    <t>4. 감사(2018.02.13 신설)</t>
    <phoneticPr fontId="2" type="noConversion"/>
  </si>
  <si>
    <t>5. 그 밖에 제1호부터 제4호까지의 규정에 준하는 직무에 종사하는 자(2018.02.13 신설)</t>
    <phoneticPr fontId="2" type="noConversion"/>
  </si>
  <si>
    <t>국세기본법시행령 제1조의 2 [ 특수관계인의 범위 ]</t>
    <phoneticPr fontId="2" type="noConversion"/>
  </si>
  <si>
    <t xml:space="preserve">① 법 제2조 제20호 가목에서 “혈족ㆍ인척 등 대통령령으로 정하는 친족관계”란 다음 각 호의 어느 하나에 해당하는 관계(이하 “친족관계”라 한다)를 말한다.(2012.02.02 신설)
</t>
    <phoneticPr fontId="2" type="noConversion"/>
  </si>
  <si>
    <t>1. 6촌 이내의 혈족(2012.02.02 신설)</t>
    <phoneticPr fontId="2" type="noConversion"/>
  </si>
  <si>
    <t>2. 4촌 이내의 인척(2012.02.02 신설)</t>
    <phoneticPr fontId="2" type="noConversion"/>
  </si>
  <si>
    <t>3. 배우자(사실상의 혼인관계에 있는 자를 포함한다)(2012.02.02 신설)</t>
    <phoneticPr fontId="2" type="noConversion"/>
  </si>
  <si>
    <t xml:space="preserve">4. 친생자로서 다른 사람에게 친양자 입양된 자 및 그 배우자ㆍ직계비속(2012.02.02 신설)
</t>
    <phoneticPr fontId="2" type="noConversion"/>
  </si>
  <si>
    <r>
      <t xml:space="preserve">7. 해당 과세기간의 </t>
    </r>
    <r>
      <rPr>
        <i/>
        <sz val="11"/>
        <color rgb="FF7030A0"/>
        <rFont val="맑은 고딕"/>
        <family val="3"/>
        <charset val="129"/>
        <scheme val="minor"/>
      </rPr>
      <t>총급여액이 7천만원을 초과하는 근로자</t>
    </r>
    <r>
      <rPr>
        <sz val="11"/>
        <color theme="1"/>
        <rFont val="맑은 고딕"/>
        <family val="2"/>
        <charset val="129"/>
        <scheme val="minor"/>
      </rPr>
      <t>(2019.02.12 신설)</t>
    </r>
    <phoneticPr fontId="2" type="noConversion"/>
  </si>
  <si>
    <t>중소기업 인력지원 특별법 제27조의2(중소기업과 근로자 간의 성과 공유 촉진)</t>
    <phoneticPr fontId="2" type="noConversion"/>
  </si>
  <si>
    <t>② 정부는 중소기업과 근로자 간의 성과공유 확산을 위하여 성과공유기업이 되려는 중소기업에 컨설팅 비용 등 필요한 경비를 지원할 수 있다. [개정 2018.6.12] [[시행일 2018.9.13]]</t>
    <phoneticPr fontId="2" type="noConversion"/>
  </si>
  <si>
    <t>③ 정부는 중소기업이 제1항 및 제2항에 따른 정부 지원을 거짓 또는 부정한 방법으로 받은 경우 지원을 취소하고 지원 금액의 반환을 요구할 수 있다. [신설 2018.6.12] [[시행일 2018.9.13]]</t>
    <phoneticPr fontId="2" type="noConversion"/>
  </si>
  <si>
    <t>④ 제1항 및 제2항에 따른 지원 내용 및 성과공유기업 확인절차 등에 관하여 필요한 사항은 대통령령으로 정한다. [개정 2018.6.12] [[시행일 2018.9.13]]
[전문개정 2011.4.4]</t>
    <phoneticPr fontId="2" type="noConversion"/>
  </si>
  <si>
    <t xml:space="preserve">① 정부는 중소기업에 근무하는 근로자의 임금 또는 복지 수준을 향상시키기 위하여 대통령령으로 정하는 성과공유 유형 중 </t>
    <phoneticPr fontId="2" type="noConversion"/>
  </si>
  <si>
    <t xml:space="preserve">    어느 하나에 해당하는 방법으로 근로자와 성과를 공유하고 있거나 공유하기로 약정한 중소기업(이하 "성과공유기업"이라 한다)을 우대하여 지원할 수 있다. [개정 2018.6.12] [[시행일 2018.9.13]]</t>
    <phoneticPr fontId="2" type="noConversion"/>
  </si>
  <si>
    <t xml:space="preserve"> 중소기업 인력지원 특별법 시행령 제26조의2(성과공유 유형 및 성과공유기업의 확인)</t>
    <phoneticPr fontId="2" type="noConversion"/>
  </si>
  <si>
    <t>① 법 제27조의2제1항에서 "대통령령으로 정하는 성과공유 유형"이란 다음 각 호의 유형을 말한다. [개정 2019.5.28] [[시행일 2019.6.1]]</t>
    <phoneticPr fontId="2" type="noConversion"/>
  </si>
  <si>
    <t xml:space="preserve">1. 중소기업과 근로자가 경영목표 설정 및 그 목표 달성에 따른 성과급 지급에 관한 사항을 사전에 서면으로 약정하고 </t>
    <phoneticPr fontId="2" type="noConversion"/>
  </si>
  <si>
    <t xml:space="preserve">   이에 따라 근로자에게 지급하는 성과급(우리사주조합을 통하여 성과급으로서 근로자에게 지급하는 우리사주를 포함한다) 제도의 운영</t>
    <phoneticPr fontId="2" type="noConversion"/>
  </si>
  <si>
    <t>2. 법 제35조의5제1호에 따른 중소기업 청년근로자 및 핵심인력에 대한 성과보상공제사업의 가입</t>
    <phoneticPr fontId="2" type="noConversion"/>
  </si>
  <si>
    <t>3. 다음 각 목의 어느 하나의 요건에 해당하는 임금수준의 상승</t>
    <phoneticPr fontId="2" type="noConversion"/>
  </si>
  <si>
    <t>4. 「근로복지기본법」 제32조·제50조 또는 제86조의2에 따른 우리사주제도·사내근로복지기금 또는 공동근로복지기금의 운영</t>
    <phoneticPr fontId="2" type="noConversion"/>
  </si>
  <si>
    <t xml:space="preserve">  가. 근로자의 해당 연도 평균임금 증가율이 직전 3개 연도 평균임금 증가율의 평균보다 클 것</t>
    <phoneticPr fontId="2" type="noConversion"/>
  </si>
  <si>
    <t xml:space="preserve">  나. 근로자의 해당 연도 평균임금 증가율이 전체 중소기업의 임금증가율을 고려하여 중소벤처기업부장관이 정하여 고시하는 비율보다 클 것</t>
    <phoneticPr fontId="2" type="noConversion"/>
  </si>
  <si>
    <t>5. 「상법」 제340조의2·제542조의3 또는 「벤처기업 육성에 관한 특별조치법」 제16조의3에 따른 주식매수선택권의 부여</t>
    <phoneticPr fontId="2" type="noConversion"/>
  </si>
  <si>
    <t>6. 그 밖에 성과공유 활성화를 위하여 중소벤처기업부장관이 정하여 고시하는 유형</t>
    <phoneticPr fontId="2" type="noConversion"/>
  </si>
  <si>
    <t>② 법 제27조의2제1항에 따른 성과공유기업(이하 "성과공유기업"이라 한다)으로 확인을 받으려는 중소기업은 중소벤처기업부장관이 정하여 고시하는 바에 따라 제1항 각 호의 어느 하나에 해당함을 증명하는 서류를 첨부하여 중소벤처기업부장관에게 신청하여야 한다.</t>
    <phoneticPr fontId="2" type="noConversion"/>
  </si>
  <si>
    <t>③ 중소벤처기업부장관은 제2항에 따른 신청을 받은 경우 성과공유기업으로 확인한 경우에는 해당 중소기업에 성과공유기업 확인서를 발급할 수 있다.</t>
    <phoneticPr fontId="2" type="noConversion"/>
  </si>
  <si>
    <t>④ 제1항부터 제3항까지에서 규정한 사항 외에 성과공유 유형의 세부기준, 성과공유기업의 확인절차 및 방법 등에 관하여 필요한 사항은 중소벤처기업부장관이 정하여 고시한다.
[전문개정 2018.9.11]</t>
    <phoneticPr fontId="2" type="noConversion"/>
  </si>
  <si>
    <t>(주)선우</t>
  </si>
  <si>
    <t>충청남도 천안시 서북구 오성로 103</t>
  </si>
  <si>
    <t>손흥민부장</t>
  </si>
  <si>
    <t>041-567-6764</t>
  </si>
  <si>
    <t>히딩크</t>
  </si>
  <si>
    <t>히딩크 회계사 · 세무사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</si>
</sst>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176" formatCode="yyyy&quot;년&quot;\ m&quot;월&quot;\ d&quot;일&quot;;@"/>
    <numFmt numFmtId="177" formatCode="000000\-0000000"/>
    <numFmt numFmtId="178" formatCode="###\-##\-#####"/>
    <numFmt numFmtId="179" formatCode="yyyy&quot;년&quot;\ m&quot;월&quot;;@"/>
    <numFmt numFmtId="180" formatCode="yyyy\.\ mm\.\ dd\."/>
    <numFmt numFmtId="181" formatCode="#\-####\-#"/>
    <numFmt numFmtId="182" formatCode="yyyy\.\ mm\."/>
    <numFmt numFmtId="183" formatCode="yyyy&quot;년&quot;\ \ \ \ mm&quot;월&quot;\ \ \ \ dd&quot;일&quot;;@"/>
    <numFmt numFmtId="184" formatCode="_-* #,##0_-;\-#,##0_-;_-* &quot;-&quot;_-;_-@_-"/>
    <numFmt numFmtId="185" formatCode="yyyy&quot;년&quot;\ mm&quot;월&quot;;@"/>
    <numFmt numFmtId="186" formatCode="&quot;제&quot;####&quot;호&quot;"/>
    <numFmt numFmtId="187" formatCode="yyyy&quot;년&quot;;@"/>
  </numFmts>
  <fonts count="2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9"/>
      <color rgb="FF7030A0"/>
      <name val="맑은 고딕"/>
      <family val="3"/>
      <charset val="129"/>
      <scheme val="minor"/>
    </font>
    <font>
      <sz val="10"/>
      <color rgb="FF7030A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sz val="8"/>
      <color rgb="FF7030A0"/>
      <name val="맑은 고딕"/>
      <family val="3"/>
      <charset val="129"/>
      <scheme val="minor"/>
    </font>
    <font>
      <sz val="10"/>
      <color rgb="FF00206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0" tint="-0.34998626667073579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10"/>
      <color rgb="FF7030A0"/>
      <name val="맑은 고딕"/>
      <family val="3"/>
      <charset val="129"/>
      <scheme val="minor"/>
    </font>
    <font>
      <sz val="6"/>
      <color rgb="FF7030A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rgb="FF00206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4"/>
      <color rgb="FF7030A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i/>
      <sz val="11"/>
      <color rgb="FF7030A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1" xfId="0" applyFont="1" applyBorder="1">
      <alignment vertical="center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right" vertical="top"/>
    </xf>
    <xf numFmtId="0" fontId="3" fillId="0" borderId="7" xfId="0" applyFont="1" applyBorder="1">
      <alignment vertical="center"/>
    </xf>
    <xf numFmtId="0" fontId="15" fillId="0" borderId="7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179" fontId="11" fillId="0" borderId="3" xfId="0" applyNumberFormat="1" applyFont="1" applyBorder="1" applyAlignment="1">
      <alignment horizontal="center" vertical="center" shrinkToFit="1"/>
    </xf>
    <xf numFmtId="179" fontId="11" fillId="0" borderId="4" xfId="0" applyNumberFormat="1" applyFont="1" applyBorder="1" applyAlignment="1">
      <alignment horizontal="center" vertical="center" shrinkToFit="1"/>
    </xf>
    <xf numFmtId="179" fontId="11" fillId="0" borderId="5" xfId="0" applyNumberFormat="1" applyFont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 shrinkToFit="1"/>
    </xf>
    <xf numFmtId="180" fontId="9" fillId="0" borderId="1" xfId="0" applyNumberFormat="1" applyFont="1" applyBorder="1" applyAlignment="1">
      <alignment horizontal="center" vertical="center" shrinkToFit="1"/>
    </xf>
    <xf numFmtId="178" fontId="9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81" fontId="9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8" fontId="9" fillId="0" borderId="3" xfId="0" applyNumberFormat="1" applyFont="1" applyBorder="1" applyAlignment="1">
      <alignment horizontal="center" vertical="center"/>
    </xf>
    <xf numFmtId="178" fontId="9" fillId="0" borderId="4" xfId="0" applyNumberFormat="1" applyFont="1" applyBorder="1" applyAlignment="1">
      <alignment horizontal="center" vertical="center"/>
    </xf>
    <xf numFmtId="178" fontId="9" fillId="0" borderId="5" xfId="0" applyNumberFormat="1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center" vertical="center" shrinkToFit="1"/>
    </xf>
    <xf numFmtId="179" fontId="11" fillId="0" borderId="19" xfId="0" applyNumberFormat="1" applyFont="1" applyBorder="1" applyAlignment="1">
      <alignment horizontal="center" vertical="center" shrinkToFit="1"/>
    </xf>
    <xf numFmtId="179" fontId="11" fillId="0" borderId="20" xfId="0" applyNumberFormat="1" applyFont="1" applyBorder="1" applyAlignment="1">
      <alignment horizontal="center" vertical="center" shrinkToFit="1"/>
    </xf>
    <xf numFmtId="179" fontId="11" fillId="0" borderId="31" xfId="0" applyNumberFormat="1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41" fontId="12" fillId="0" borderId="27" xfId="1" applyFont="1" applyBorder="1" applyAlignment="1">
      <alignment horizontal="center" vertical="center" shrinkToFit="1"/>
    </xf>
    <xf numFmtId="41" fontId="12" fillId="0" borderId="28" xfId="1" applyFont="1" applyBorder="1" applyAlignment="1">
      <alignment horizontal="center" vertical="center" shrinkToFit="1"/>
    </xf>
    <xf numFmtId="41" fontId="12" fillId="0" borderId="29" xfId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 indent="1"/>
    </xf>
    <xf numFmtId="176" fontId="12" fillId="0" borderId="2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1" fontId="9" fillId="0" borderId="3" xfId="1" applyFont="1" applyBorder="1" applyAlignment="1">
      <alignment horizontal="center" vertical="center" shrinkToFit="1"/>
    </xf>
    <xf numFmtId="41" fontId="9" fillId="0" borderId="4" xfId="1" applyFont="1" applyBorder="1" applyAlignment="1">
      <alignment horizontal="center" vertical="center" shrinkToFit="1"/>
    </xf>
    <xf numFmtId="41" fontId="9" fillId="0" borderId="5" xfId="1" applyFont="1" applyBorder="1" applyAlignment="1">
      <alignment horizontal="center" vertical="center" shrinkToFit="1"/>
    </xf>
    <xf numFmtId="41" fontId="9" fillId="0" borderId="3" xfId="0" applyNumberFormat="1" applyFont="1" applyBorder="1" applyAlignment="1">
      <alignment horizontal="center" vertical="center"/>
    </xf>
    <xf numFmtId="41" fontId="12" fillId="0" borderId="3" xfId="1" applyFont="1" applyBorder="1" applyAlignment="1">
      <alignment horizontal="center" vertical="center" shrinkToFit="1"/>
    </xf>
    <xf numFmtId="41" fontId="12" fillId="0" borderId="4" xfId="1" applyFont="1" applyBorder="1" applyAlignment="1">
      <alignment horizontal="center" vertical="center" shrinkToFit="1"/>
    </xf>
    <xf numFmtId="41" fontId="12" fillId="0" borderId="5" xfId="1" applyFont="1" applyBorder="1" applyAlignment="1">
      <alignment horizontal="center" vertical="center" shrinkToFit="1"/>
    </xf>
    <xf numFmtId="41" fontId="9" fillId="0" borderId="30" xfId="1" applyFont="1" applyBorder="1" applyAlignment="1">
      <alignment horizontal="center" vertical="center" shrinkToFit="1"/>
    </xf>
    <xf numFmtId="41" fontId="9" fillId="0" borderId="39" xfId="1" applyFont="1" applyBorder="1" applyAlignment="1">
      <alignment horizontal="center" vertical="center" shrinkToFit="1"/>
    </xf>
    <xf numFmtId="41" fontId="9" fillId="0" borderId="37" xfId="1" applyFont="1" applyBorder="1" applyAlignment="1">
      <alignment horizontal="center" vertical="center" shrinkToFit="1"/>
    </xf>
    <xf numFmtId="41" fontId="9" fillId="0" borderId="38" xfId="1" applyFont="1" applyBorder="1" applyAlignment="1">
      <alignment horizontal="center" vertical="center" shrinkToFit="1"/>
    </xf>
    <xf numFmtId="41" fontId="9" fillId="0" borderId="39" xfId="0" applyNumberFormat="1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41" fontId="12" fillId="0" borderId="39" xfId="1" applyFont="1" applyBorder="1" applyAlignment="1">
      <alignment horizontal="center" vertical="center" shrinkToFit="1"/>
    </xf>
    <xf numFmtId="41" fontId="12" fillId="0" borderId="37" xfId="1" applyFont="1" applyBorder="1" applyAlignment="1">
      <alignment horizontal="center" vertical="center" shrinkToFit="1"/>
    </xf>
    <xf numFmtId="41" fontId="12" fillId="0" borderId="38" xfId="1" applyFont="1" applyBorder="1" applyAlignment="1">
      <alignment horizontal="center" vertical="center" shrinkToFit="1"/>
    </xf>
    <xf numFmtId="41" fontId="9" fillId="0" borderId="40" xfId="1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85" fontId="9" fillId="0" borderId="23" xfId="0" applyNumberFormat="1" applyFont="1" applyBorder="1" applyAlignment="1">
      <alignment horizontal="center" vertical="center"/>
    </xf>
    <xf numFmtId="185" fontId="9" fillId="0" borderId="24" xfId="0" applyNumberFormat="1" applyFont="1" applyBorder="1" applyAlignment="1">
      <alignment horizontal="center" vertical="center"/>
    </xf>
    <xf numFmtId="185" fontId="9" fillId="0" borderId="25" xfId="0" applyNumberFormat="1" applyFont="1" applyBorder="1" applyAlignment="1">
      <alignment horizontal="center" vertical="center"/>
    </xf>
    <xf numFmtId="185" fontId="9" fillId="0" borderId="23" xfId="0" applyNumberFormat="1" applyFont="1" applyBorder="1" applyAlignment="1">
      <alignment horizontal="center" vertical="center" wrapText="1"/>
    </xf>
    <xf numFmtId="185" fontId="9" fillId="0" borderId="3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41" fontId="12" fillId="0" borderId="35" xfId="1" applyFont="1" applyBorder="1" applyAlignment="1">
      <alignment horizontal="center" vertical="center" shrinkToFit="1"/>
    </xf>
    <xf numFmtId="41" fontId="12" fillId="0" borderId="27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quotePrefix="1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186" fontId="9" fillId="0" borderId="10" xfId="0" applyNumberFormat="1" applyFont="1" applyBorder="1" applyAlignment="1">
      <alignment horizontal="center" vertical="center"/>
    </xf>
    <xf numFmtId="186" fontId="9" fillId="0" borderId="8" xfId="0" applyNumberFormat="1" applyFont="1" applyBorder="1" applyAlignment="1">
      <alignment horizontal="center" vertical="center"/>
    </xf>
    <xf numFmtId="186" fontId="9" fillId="0" borderId="1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81" fontId="9" fillId="0" borderId="10" xfId="0" applyNumberFormat="1" applyFont="1" applyBorder="1" applyAlignment="1">
      <alignment horizontal="center" vertical="center"/>
    </xf>
    <xf numFmtId="181" fontId="9" fillId="0" borderId="8" xfId="0" applyNumberFormat="1" applyFont="1" applyBorder="1" applyAlignment="1">
      <alignment horizontal="center" vertical="center"/>
    </xf>
    <xf numFmtId="181" fontId="9" fillId="0" borderId="1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left" vertical="center" indent="1"/>
    </xf>
    <xf numFmtId="0" fontId="9" fillId="0" borderId="10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187" fontId="9" fillId="0" borderId="22" xfId="0" applyNumberFormat="1" applyFont="1" applyBorder="1" applyAlignment="1">
      <alignment horizontal="center" vertical="center"/>
    </xf>
    <xf numFmtId="187" fontId="9" fillId="0" borderId="20" xfId="0" applyNumberFormat="1" applyFont="1" applyBorder="1" applyAlignment="1">
      <alignment horizontal="center" vertical="center"/>
    </xf>
    <xf numFmtId="187" fontId="9" fillId="0" borderId="2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79" fontId="20" fillId="0" borderId="34" xfId="0" applyNumberFormat="1" applyFont="1" applyBorder="1" applyAlignment="1">
      <alignment horizontal="center" vertical="center" shrinkToFit="1"/>
    </xf>
    <xf numFmtId="179" fontId="20" fillId="0" borderId="28" xfId="0" applyNumberFormat="1" applyFont="1" applyBorder="1" applyAlignment="1">
      <alignment horizontal="center" vertical="center" shrinkToFit="1"/>
    </xf>
    <xf numFmtId="179" fontId="20" fillId="0" borderId="35" xfId="0" applyNumberFormat="1" applyFont="1" applyBorder="1" applyAlignment="1">
      <alignment horizontal="center" vertical="center" shrinkToFit="1"/>
    </xf>
    <xf numFmtId="179" fontId="21" fillId="0" borderId="18" xfId="0" applyNumberFormat="1" applyFont="1" applyBorder="1" applyAlignment="1">
      <alignment horizontal="center" vertical="center" shrinkToFit="1"/>
    </xf>
    <xf numFmtId="179" fontId="21" fillId="0" borderId="4" xfId="0" applyNumberFormat="1" applyFont="1" applyBorder="1" applyAlignment="1">
      <alignment horizontal="center" vertical="center" shrinkToFit="1"/>
    </xf>
    <xf numFmtId="179" fontId="21" fillId="0" borderId="5" xfId="0" applyNumberFormat="1" applyFont="1" applyBorder="1" applyAlignment="1">
      <alignment horizontal="center" vertical="center" shrinkToFit="1"/>
    </xf>
    <xf numFmtId="179" fontId="21" fillId="0" borderId="36" xfId="0" applyNumberFormat="1" applyFont="1" applyBorder="1" applyAlignment="1">
      <alignment horizontal="center" vertical="center" shrinkToFit="1"/>
    </xf>
    <xf numFmtId="179" fontId="21" fillId="0" borderId="37" xfId="0" applyNumberFormat="1" applyFont="1" applyBorder="1" applyAlignment="1">
      <alignment horizontal="center" vertical="center" shrinkToFit="1"/>
    </xf>
    <xf numFmtId="179" fontId="21" fillId="0" borderId="38" xfId="0" applyNumberFormat="1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indent="1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185" fontId="11" fillId="0" borderId="3" xfId="0" applyNumberFormat="1" applyFont="1" applyBorder="1" applyAlignment="1">
      <alignment horizontal="center" vertical="center" shrinkToFit="1"/>
    </xf>
    <xf numFmtId="185" fontId="11" fillId="0" borderId="4" xfId="0" applyNumberFormat="1" applyFont="1" applyBorder="1" applyAlignment="1">
      <alignment horizontal="center" vertical="center" shrinkToFit="1"/>
    </xf>
    <xf numFmtId="185" fontId="11" fillId="0" borderId="5" xfId="0" applyNumberFormat="1" applyFont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41" fontId="12" fillId="0" borderId="1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12" fillId="0" borderId="1" xfId="1" applyFont="1" applyBorder="1" applyAlignment="1">
      <alignment horizontal="center" vertical="center" wrapText="1"/>
    </xf>
    <xf numFmtId="184" fontId="3" fillId="0" borderId="1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82" fontId="9" fillId="0" borderId="1" xfId="0" applyNumberFormat="1" applyFont="1" applyBorder="1" applyAlignment="1">
      <alignment horizontal="center" vertical="center"/>
    </xf>
    <xf numFmtId="41" fontId="9" fillId="0" borderId="3" xfId="1" applyFont="1" applyBorder="1" applyAlignment="1">
      <alignment horizontal="center" vertical="center"/>
    </xf>
    <xf numFmtId="41" fontId="9" fillId="0" borderId="4" xfId="1" applyFont="1" applyBorder="1" applyAlignment="1">
      <alignment horizontal="center" vertical="center"/>
    </xf>
    <xf numFmtId="41" fontId="9" fillId="0" borderId="5" xfId="1" applyFont="1" applyBorder="1" applyAlignment="1">
      <alignment horizontal="center" vertical="center"/>
    </xf>
    <xf numFmtId="184" fontId="9" fillId="0" borderId="3" xfId="1" applyNumberFormat="1" applyFont="1" applyBorder="1" applyAlignment="1">
      <alignment horizontal="right" vertical="center"/>
    </xf>
    <xf numFmtId="184" fontId="9" fillId="0" borderId="4" xfId="1" applyNumberFormat="1" applyFont="1" applyBorder="1" applyAlignment="1">
      <alignment horizontal="right" vertical="center"/>
    </xf>
    <xf numFmtId="184" fontId="9" fillId="0" borderId="5" xfId="1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83" fontId="12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1" fontId="9" fillId="0" borderId="3" xfId="0" applyNumberFormat="1" applyFont="1" applyBorder="1" applyAlignment="1">
      <alignment horizontal="left" vertical="center" indent="1"/>
    </xf>
    <xf numFmtId="181" fontId="9" fillId="0" borderId="4" xfId="0" applyNumberFormat="1" applyFont="1" applyBorder="1" applyAlignment="1">
      <alignment horizontal="left" vertical="center" indent="1"/>
    </xf>
    <xf numFmtId="181" fontId="9" fillId="0" borderId="5" xfId="0" applyNumberFormat="1" applyFont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2"/>
    </xf>
    <xf numFmtId="0" fontId="9" fillId="0" borderId="4" xfId="0" applyFont="1" applyBorder="1" applyAlignment="1">
      <alignment horizontal="left" vertical="center" indent="2"/>
    </xf>
    <xf numFmtId="0" fontId="9" fillId="0" borderId="5" xfId="0" applyFont="1" applyBorder="1" applyAlignment="1">
      <alignment horizontal="left" vertical="center" indent="2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8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3" fontId="9" fillId="0" borderId="1" xfId="1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 indent="1"/>
    </xf>
  </cellXfs>
  <cellStyles count="2">
    <cellStyle name="쉼표 [0]" xfId="1" builtinId="6"/>
    <cellStyle name="표준" xfId="0" builtinId="0"/>
  </cellStyles>
  <dxfs count="26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39</xdr:row>
      <xdr:rowOff>50800</xdr:rowOff>
    </xdr:from>
    <xdr:to>
      <xdr:col>8</xdr:col>
      <xdr:colOff>0</xdr:colOff>
      <xdr:row>42</xdr:row>
      <xdr:rowOff>132965</xdr:rowOff>
    </xdr:to>
    <xdr:pic>
      <xdr:nvPicPr>
        <xdr:cNvPr id="3" name="그림 2" descr="선우회계로고-최종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" y="8699500"/>
          <a:ext cx="1574800" cy="59651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44450</xdr:colOff>
      <xdr:row>0</xdr:row>
      <xdr:rowOff>50800</xdr:rowOff>
    </xdr:from>
    <xdr:to>
      <xdr:col>31</xdr:col>
      <xdr:colOff>171450</xdr:colOff>
      <xdr:row>2</xdr:row>
      <xdr:rowOff>73506</xdr:rowOff>
    </xdr:to>
    <xdr:pic>
      <xdr:nvPicPr>
        <xdr:cNvPr id="2" name="그림 1" descr="선우회계로고-최종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02300" y="50800"/>
          <a:ext cx="965200" cy="36560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18</xdr:row>
          <xdr:rowOff>123825</xdr:rowOff>
        </xdr:from>
        <xdr:to>
          <xdr:col>18</xdr:col>
          <xdr:colOff>142875</xdr:colOff>
          <xdr:row>19</xdr:row>
          <xdr:rowOff>238125</xdr:rowOff>
        </xdr:to>
        <xdr:pic>
          <xdr:nvPicPr>
            <xdr:cNvPr id="3073" name="Picture 1">
              <a:extLst>
                <a:ext uri="{FF2B5EF4-FFF2-40B4-BE49-F238E27FC236}">
                  <a16:creationId xmlns:a16="http://schemas.microsoft.com/office/drawing/2014/main" id="{00000000-0008-0000-0500-0000010C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LABEL!$F$20" spid="_x0000_s311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686050" y="4552950"/>
              <a:ext cx="1228725" cy="4000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44450</xdr:colOff>
      <xdr:row>0</xdr:row>
      <xdr:rowOff>50800</xdr:rowOff>
    </xdr:from>
    <xdr:to>
      <xdr:col>31</xdr:col>
      <xdr:colOff>171450</xdr:colOff>
      <xdr:row>2</xdr:row>
      <xdr:rowOff>73506</xdr:rowOff>
    </xdr:to>
    <xdr:pic>
      <xdr:nvPicPr>
        <xdr:cNvPr id="2" name="그림 1" descr="선우회계로고-최종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02300" y="50800"/>
          <a:ext cx="965200" cy="36560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18</xdr:row>
          <xdr:rowOff>123825</xdr:rowOff>
        </xdr:from>
        <xdr:to>
          <xdr:col>18</xdr:col>
          <xdr:colOff>142875</xdr:colOff>
          <xdr:row>19</xdr:row>
          <xdr:rowOff>238125</xdr:rowOff>
        </xdr:to>
        <xdr:pic>
          <xdr:nvPicPr>
            <xdr:cNvPr id="4097" name="Picture 1">
              <a:extLs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LABEL!$F$20" spid="_x0000_s413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686050" y="4610100"/>
              <a:ext cx="1228725" cy="4000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44450</xdr:colOff>
      <xdr:row>0</xdr:row>
      <xdr:rowOff>50800</xdr:rowOff>
    </xdr:from>
    <xdr:to>
      <xdr:col>31</xdr:col>
      <xdr:colOff>171450</xdr:colOff>
      <xdr:row>2</xdr:row>
      <xdr:rowOff>73506</xdr:rowOff>
    </xdr:to>
    <xdr:pic>
      <xdr:nvPicPr>
        <xdr:cNvPr id="2" name="그림 1" descr="선우회계로고-최종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02300" y="50800"/>
          <a:ext cx="965200" cy="36560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18</xdr:row>
          <xdr:rowOff>123825</xdr:rowOff>
        </xdr:from>
        <xdr:to>
          <xdr:col>18</xdr:col>
          <xdr:colOff>142875</xdr:colOff>
          <xdr:row>19</xdr:row>
          <xdr:rowOff>238125</xdr:rowOff>
        </xdr:to>
        <xdr:pic>
          <xdr:nvPicPr>
            <xdr:cNvPr id="5121" name="Picture 1">
              <a:extLst>
                <a:ext uri="{FF2B5EF4-FFF2-40B4-BE49-F238E27FC236}">
                  <a16:creationId xmlns:a16="http://schemas.microsoft.com/office/drawing/2014/main" id="{00000000-0008-0000-0700-00000114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LABEL!$F$20" spid="_x0000_s516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686050" y="4610100"/>
              <a:ext cx="1228725" cy="4000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31</xdr:row>
      <xdr:rowOff>76200</xdr:rowOff>
    </xdr:from>
    <xdr:to>
      <xdr:col>8</xdr:col>
      <xdr:colOff>12700</xdr:colOff>
      <xdr:row>35</xdr:row>
      <xdr:rowOff>31365</xdr:rowOff>
    </xdr:to>
    <xdr:pic>
      <xdr:nvPicPr>
        <xdr:cNvPr id="2" name="그림 1" descr="선우회계로고-최종.jpg">
          <a:extLst>
            <a:ext uri="{FF2B5EF4-FFF2-40B4-BE49-F238E27FC236}">
              <a16:creationId xmlns:a16="http://schemas.microsoft.com/office/drawing/2014/main" id="{9D96621A-A63B-4401-949F-9F090B556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5816600"/>
          <a:ext cx="1574800" cy="5965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31</xdr:row>
      <xdr:rowOff>76200</xdr:rowOff>
    </xdr:from>
    <xdr:to>
      <xdr:col>8</xdr:col>
      <xdr:colOff>12700</xdr:colOff>
      <xdr:row>35</xdr:row>
      <xdr:rowOff>31365</xdr:rowOff>
    </xdr:to>
    <xdr:pic>
      <xdr:nvPicPr>
        <xdr:cNvPr id="2" name="그림 1" descr="선우회계로고-최종.jpg">
          <a:extLst>
            <a:ext uri="{FF2B5EF4-FFF2-40B4-BE49-F238E27FC236}">
              <a16:creationId xmlns:a16="http://schemas.microsoft.com/office/drawing/2014/main" id="{3D1620E4-0906-4C1A-878F-28863463F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5886450"/>
          <a:ext cx="1574800" cy="5933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31</xdr:row>
      <xdr:rowOff>76200</xdr:rowOff>
    </xdr:from>
    <xdr:to>
      <xdr:col>8</xdr:col>
      <xdr:colOff>12700</xdr:colOff>
      <xdr:row>35</xdr:row>
      <xdr:rowOff>31365</xdr:rowOff>
    </xdr:to>
    <xdr:pic>
      <xdr:nvPicPr>
        <xdr:cNvPr id="2" name="그림 1" descr="선우회계로고-최종.jpg">
          <a:extLst>
            <a:ext uri="{FF2B5EF4-FFF2-40B4-BE49-F238E27FC236}">
              <a16:creationId xmlns:a16="http://schemas.microsoft.com/office/drawing/2014/main" id="{A1BCAD2C-936A-4787-9143-364EEAF2D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5886450"/>
          <a:ext cx="1574800" cy="5933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31</xdr:row>
      <xdr:rowOff>76200</xdr:rowOff>
    </xdr:from>
    <xdr:to>
      <xdr:col>8</xdr:col>
      <xdr:colOff>12700</xdr:colOff>
      <xdr:row>35</xdr:row>
      <xdr:rowOff>31365</xdr:rowOff>
    </xdr:to>
    <xdr:pic>
      <xdr:nvPicPr>
        <xdr:cNvPr id="2" name="그림 1" descr="선우회계로고-최종.jpg">
          <a:extLst>
            <a:ext uri="{FF2B5EF4-FFF2-40B4-BE49-F238E27FC236}">
              <a16:creationId xmlns:a16="http://schemas.microsoft.com/office/drawing/2014/main" id="{9D47843C-DD03-4C69-BD4D-8F27C6E6A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5886450"/>
          <a:ext cx="1574800" cy="5933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39</xdr:row>
      <xdr:rowOff>50800</xdr:rowOff>
    </xdr:from>
    <xdr:to>
      <xdr:col>8</xdr:col>
      <xdr:colOff>0</xdr:colOff>
      <xdr:row>42</xdr:row>
      <xdr:rowOff>132965</xdr:rowOff>
    </xdr:to>
    <xdr:pic>
      <xdr:nvPicPr>
        <xdr:cNvPr id="2" name="그림 1" descr="선우회계로고-최종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" y="8623300"/>
          <a:ext cx="1574800" cy="5965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40</xdr:row>
      <xdr:rowOff>50800</xdr:rowOff>
    </xdr:from>
    <xdr:to>
      <xdr:col>8</xdr:col>
      <xdr:colOff>0</xdr:colOff>
      <xdr:row>43</xdr:row>
      <xdr:rowOff>132965</xdr:rowOff>
    </xdr:to>
    <xdr:pic>
      <xdr:nvPicPr>
        <xdr:cNvPr id="2" name="그림 1" descr="선우회계로고-최종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" y="8623300"/>
          <a:ext cx="1574800" cy="5965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39</xdr:row>
      <xdr:rowOff>50800</xdr:rowOff>
    </xdr:from>
    <xdr:to>
      <xdr:col>8</xdr:col>
      <xdr:colOff>0</xdr:colOff>
      <xdr:row>42</xdr:row>
      <xdr:rowOff>132965</xdr:rowOff>
    </xdr:to>
    <xdr:pic>
      <xdr:nvPicPr>
        <xdr:cNvPr id="2" name="그림 1" descr="선우회계로고-최종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" y="8223250"/>
          <a:ext cx="1574800" cy="71081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44450</xdr:colOff>
      <xdr:row>0</xdr:row>
      <xdr:rowOff>50800</xdr:rowOff>
    </xdr:from>
    <xdr:to>
      <xdr:col>31</xdr:col>
      <xdr:colOff>171450</xdr:colOff>
      <xdr:row>2</xdr:row>
      <xdr:rowOff>73506</xdr:rowOff>
    </xdr:to>
    <xdr:pic>
      <xdr:nvPicPr>
        <xdr:cNvPr id="3" name="그림 2" descr="선우회계로고-최종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02300" y="50800"/>
          <a:ext cx="965200" cy="36560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18</xdr:row>
          <xdr:rowOff>123825</xdr:rowOff>
        </xdr:from>
        <xdr:to>
          <xdr:col>18</xdr:col>
          <xdr:colOff>142875</xdr:colOff>
          <xdr:row>19</xdr:row>
          <xdr:rowOff>238125</xdr:rowOff>
        </xdr:to>
        <xdr:pic>
          <xdr:nvPicPr>
            <xdr:cNvPr id="2049" name="Picture 1">
              <a:extLs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LABEL!$F$20" spid="_x0000_s209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686050" y="4552950"/>
              <a:ext cx="1228725" cy="4000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3"/>
  <sheetViews>
    <sheetView showGridLines="0" zoomScale="150" zoomScaleNormal="150" workbookViewId="0">
      <selection activeCell="T19" sqref="T19:W19"/>
    </sheetView>
  </sheetViews>
  <sheetFormatPr defaultColWidth="2.75" defaultRowHeight="13.5" x14ac:dyDescent="0.3"/>
  <cols>
    <col min="1" max="33" width="2.75" style="1"/>
    <col min="34" max="34" width="7.875" style="1" bestFit="1" customWidth="1"/>
    <col min="35" max="35" width="6.75" style="1" customWidth="1"/>
    <col min="36" max="38" width="2.75" style="1"/>
    <col min="39" max="40" width="3.25" style="1" bestFit="1" customWidth="1"/>
    <col min="41" max="41" width="5.375" style="1" bestFit="1" customWidth="1"/>
    <col min="42" max="16384" width="2.75" style="1"/>
  </cols>
  <sheetData>
    <row r="1" spans="1:41" x14ac:dyDescent="0.3">
      <c r="A1" s="9" t="s">
        <v>40</v>
      </c>
    </row>
    <row r="2" spans="1:41" ht="20.25" x14ac:dyDescent="0.3">
      <c r="A2" s="55" t="s">
        <v>37</v>
      </c>
      <c r="B2" s="55"/>
      <c r="C2" s="55"/>
      <c r="D2" s="55"/>
      <c r="E2" s="96" t="s">
        <v>39</v>
      </c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8"/>
      <c r="AC2" s="55" t="s">
        <v>38</v>
      </c>
      <c r="AD2" s="55"/>
      <c r="AE2" s="55"/>
      <c r="AF2" s="55"/>
    </row>
    <row r="3" spans="1:41" ht="1.5" customHeight="1" x14ac:dyDescent="0.3">
      <c r="A3" s="79" t="s">
        <v>54</v>
      </c>
      <c r="B3" s="79"/>
      <c r="C3" s="79"/>
      <c r="D3" s="79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95"/>
      <c r="AD3" s="95"/>
      <c r="AE3" s="95"/>
      <c r="AF3" s="95"/>
    </row>
    <row r="4" spans="1:41" ht="16.5" customHeight="1" x14ac:dyDescent="0.3">
      <c r="A4" s="79"/>
      <c r="B4" s="79"/>
      <c r="C4" s="79"/>
      <c r="D4" s="79"/>
      <c r="E4" s="11"/>
      <c r="F4" s="11"/>
      <c r="G4" s="11"/>
      <c r="H4" s="11"/>
      <c r="I4" s="12" t="s">
        <v>42</v>
      </c>
      <c r="J4" s="10" t="s">
        <v>41</v>
      </c>
      <c r="K4" s="13" t="s">
        <v>43</v>
      </c>
      <c r="L4" s="13"/>
      <c r="M4" s="13"/>
      <c r="N4" s="13"/>
      <c r="O4" s="13"/>
      <c r="P4" s="13"/>
      <c r="Q4" s="13"/>
      <c r="R4" s="10"/>
      <c r="S4" s="13" t="s">
        <v>44</v>
      </c>
      <c r="T4" s="13"/>
      <c r="U4" s="13"/>
      <c r="V4" s="13"/>
      <c r="W4" s="13"/>
      <c r="X4" s="13"/>
      <c r="Y4" s="11"/>
      <c r="Z4" s="13"/>
      <c r="AA4" s="11"/>
      <c r="AB4" s="11"/>
      <c r="AC4" s="95"/>
      <c r="AD4" s="95"/>
      <c r="AE4" s="95"/>
      <c r="AF4" s="95"/>
      <c r="AM4" s="1" t="s">
        <v>53</v>
      </c>
    </row>
    <row r="5" spans="1:41" ht="1.5" customHeight="1" x14ac:dyDescent="0.3">
      <c r="A5" s="79"/>
      <c r="B5" s="79"/>
      <c r="C5" s="79"/>
      <c r="D5" s="79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95"/>
      <c r="AD5" s="95"/>
      <c r="AE5" s="95"/>
      <c r="AF5" s="95"/>
    </row>
    <row r="6" spans="1:41" ht="26.25" customHeight="1" x14ac:dyDescent="0.3">
      <c r="A6" s="91" t="s">
        <v>6</v>
      </c>
      <c r="B6" s="3" t="s">
        <v>12</v>
      </c>
      <c r="C6" s="4" t="s">
        <v>13</v>
      </c>
      <c r="D6" s="4"/>
      <c r="E6" s="4"/>
      <c r="F6" s="4"/>
      <c r="G6" s="5"/>
      <c r="H6" s="82" t="s">
        <v>98</v>
      </c>
      <c r="I6" s="83"/>
      <c r="J6" s="83"/>
      <c r="K6" s="83"/>
      <c r="L6" s="83"/>
      <c r="M6" s="83"/>
      <c r="N6" s="83"/>
      <c r="O6" s="83"/>
      <c r="P6" s="84"/>
      <c r="Q6" s="3" t="s">
        <v>24</v>
      </c>
      <c r="R6" s="4" t="s">
        <v>20</v>
      </c>
      <c r="S6" s="4"/>
      <c r="T6" s="4"/>
      <c r="U6" s="4"/>
      <c r="V6" s="4"/>
      <c r="W6" s="5"/>
      <c r="X6" s="92">
        <v>1615110123456</v>
      </c>
      <c r="Y6" s="93"/>
      <c r="Z6" s="93"/>
      <c r="AA6" s="93"/>
      <c r="AB6" s="93"/>
      <c r="AC6" s="93"/>
      <c r="AD6" s="93"/>
      <c r="AE6" s="93"/>
      <c r="AF6" s="94"/>
      <c r="AH6" s="20" t="b">
        <f>IF(LEN(CLEAN(X6))=10,IF(AND(VALUE(MID(X6,4,1))&gt;=1,VALUE(MID(X6,4,1))&lt;=4),MOD(11-MOD(0*2+0*3+0*4+MID(X6,1,1)*5+MID(X6,2,1)*6+MID(X6,3,1)*7+MID(X6,4,1)*8+MID(X6,5,1)*9+MID(X6,6,1)*2+MID(X6,7,1)*3+MID(X6,8,1)*4+MID(X6,9,1)*5,11),10),IF(AND(VALUE(MID(X6,4,1))&gt;=5,VALUE(MID(X6,4,1))&lt;=8),MOD(11-MOD(0*2+0*3+0*4+MID(X6,1,1)*5+MID(X6,2,1)*6+MID(X6,3,1)*7+MID(X6,4,1)*8+MID(X6,5,1)*9+MID(X6,6,1)*2+MID(X6,7,1)*3+MID(X6,8,1)*4+MID(X6,9,1)*5,11),10),"오류")),IF(LEN(CLEAN(X6))=11,IF(AND(VALUE(MID(X6,5,1))&gt;=1,VALUE(MID(X6,5,1))&lt;=4),MOD(11-MOD(0*2+0*3+MID(X6,1,1)*4+MID(X6,2,1)*5+MID(X6,3,1)*6+MID(X6,4,1)*7+MID(X6,5,1)*8+MID(X6,6,1)*9+MID(X6,7,1)*2+MID(X6,8,1)*3+MID(X6,9,1)*4+MID(X6,10,1)*5,11),10),IF(AND(VALUE(MID(X6,5,1))&gt;=5,VALUE(MID(X6,5,1))&lt;=8),MOD(11-MOD(0*2+0*3+MID(X6,1,1)*4+MID(X6,2,1)*5+MID(X6,3,1)*6+MID(X6,4,1)*7+MID(X6,5,1)*8+MID(X6,6,1)*9+MID(X6,7,1)*2+MID(X6,8,1)*3+MID(X6,9,1)*4+MID(X6,10,1)*5,11),10),"오류")),IF(LEN(CLEAN(X6))=12,IF(AND(VALUE(MID(X6,6,1))&gt;=1,VALUE(MID(X6,6,1))&lt;=4),MOD(11-MOD(0*2+MID(X6,1,1)*3+MID(X6,2,1)*4+MID(X6,3,1)*5+MID(X6,4,1)*6+MID(X6,5,1)*7+MID(X6,6,1)*8+MID(X6,7,1)*9+MID(X6,8,1)*2+MID(X6,9,1)*3+MID(X6,10,1)*4+MID(X6,11,1)*5,11),10),IF(AND(VALUE(MID(X6,7,1))&gt;=5,VALUE(MID(X6,7,1))&lt;=8),MOD(11-MOD(0*2+MID(X6,1,1)*3+MID(X6,2,1)*4+MID(X6,3,1)*5+MID(X6,4,1)*6+MID(X6,5,1)*7+MID(X6,6,1)*8+MID(X6,7,1)*9+MID(X6,8,1)*2+MID(X6,9,1)*3+MID(X6,10,1)*4+MID(X6,11,1)*5,11),10),"오류")),IF(AND(VALUE(MID(X6,7,1))&gt;=1,VALUE(MID(X6,7,1))&lt;=4),MOD(11-MOD(MID(X6,1,1)*2+MID(X6,2,1)*3+MID(X6,3,1)*4+MID(X6,4,1)*5+MID(X6,5,1)*6+MID(X6,6,1)*7+MID(X6,7,1)*8+MID(X6,8,1)*9+MID(X6,9,1)*2+MID(X6,10,1)*3+MID(X6,11,1)*4+MID(X6,12,1)*5,11),10),IF(AND(VALUE(MID(X6,7,1))&gt;=5,VALUE(MID(X6,7,1))&lt;=8),IF(LEN(CLEAN(X6))=12,MOD(MOD(11-MOD(0*2+MID(X6,1,1)*3+MID(X6,2,1)*4+MID(X6,3,1)*5+MID(X6,4,1)*6+MID(X6,5,1)*7+MID(X6,6,1)*8+MID(X6,7,1)*9+MID(X6,8,1)*2+MID(X6,9,1)*3+MID(X6,10,1)*4+MID(X6,11,1)*5,11),10)+2,10),MOD(MOD(11-MOD(MID(X6,1,1)*2+MID(X6,2,1)*3+MID(X6,3,1)*4+MID(X6,4,1)*5+MID(X6,5,1)*6+MID(X6,6,1)*7+MID(X6,7,1)*8+MID(X6,8,1)*9+MID(X6,9,1)*2+MID(X6,10,1)*3+MID(X6,11,1)*4+MID(X6,12,1)*5,11),10)+2,10)))))))</f>
        <v>0</v>
      </c>
      <c r="AI6" s="2" t="str">
        <f>IF(INT(RIGHT(X6,1))=AH6,"OK","주민오류")</f>
        <v>주민오류</v>
      </c>
      <c r="AM6" s="1">
        <f>LEN(X6)</f>
        <v>13</v>
      </c>
      <c r="AN6" s="1">
        <v>13</v>
      </c>
      <c r="AO6" s="1" t="b">
        <f>AM6=AN6</f>
        <v>1</v>
      </c>
    </row>
    <row r="7" spans="1:41" ht="26.25" customHeight="1" x14ac:dyDescent="0.3">
      <c r="A7" s="55"/>
      <c r="B7" s="3" t="s">
        <v>14</v>
      </c>
      <c r="C7" s="4" t="s">
        <v>15</v>
      </c>
      <c r="D7" s="4"/>
      <c r="E7" s="4"/>
      <c r="F7" s="4"/>
      <c r="G7" s="5"/>
      <c r="H7" s="100" t="s">
        <v>75</v>
      </c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2"/>
      <c r="AM7" s="1" t="s">
        <v>53</v>
      </c>
    </row>
    <row r="8" spans="1:41" ht="26.25" customHeight="1" x14ac:dyDescent="0.3">
      <c r="A8" s="74" t="s">
        <v>7</v>
      </c>
      <c r="B8" s="3" t="s">
        <v>16</v>
      </c>
      <c r="C8" s="4" t="s">
        <v>9</v>
      </c>
      <c r="D8" s="4"/>
      <c r="E8" s="4"/>
      <c r="F8" s="4"/>
      <c r="G8" s="5"/>
      <c r="H8" s="103" t="str">
        <f>H6</f>
        <v>(주)십자가의도</v>
      </c>
      <c r="I8" s="104"/>
      <c r="J8" s="104"/>
      <c r="K8" s="104"/>
      <c r="L8" s="104"/>
      <c r="M8" s="104"/>
      <c r="N8" s="104"/>
      <c r="O8" s="104"/>
      <c r="P8" s="105"/>
      <c r="Q8" s="6" t="s">
        <v>23</v>
      </c>
      <c r="R8" s="7" t="s">
        <v>21</v>
      </c>
      <c r="S8" s="7"/>
      <c r="T8" s="7"/>
      <c r="U8" s="7"/>
      <c r="V8" s="7"/>
      <c r="W8" s="8"/>
      <c r="X8" s="85">
        <v>3128612345</v>
      </c>
      <c r="Y8" s="86"/>
      <c r="Z8" s="86"/>
      <c r="AA8" s="86"/>
      <c r="AB8" s="86"/>
      <c r="AC8" s="86"/>
      <c r="AD8" s="86"/>
      <c r="AE8" s="86"/>
      <c r="AF8" s="87"/>
      <c r="AH8" s="20">
        <f>IF(10-MOD(MID(X8,1,1)*1+MID(X8,2,1)*3+MID(X8,3,1)*7+MID(X8,4,1)*1+MID(X8,5,1)*3+MID(X8,6,1)*7+MID(X8,7,1)*1+MID(X8,8,1)*3+INT((MID(X8,9,1)*5)/10)+MOD(MID(X8,9,1)*5,10),10)=10,0,10-MOD(MID(X8,1,1)*1+MID(X8,2,1)*3+MID(X8,3,1)*7+MID(X8,4,1)*1+MID(X8,5,1)*3+MID(X8,6,1)*7+MID(X8,7,1)*1+MID(X8,8,1)*3+INT((MID(X8,9,1)*5)/10)+MOD(MID(X8,9,1)*5,10),10))</f>
        <v>4</v>
      </c>
      <c r="AI8" s="21" t="str">
        <f>IF(INT(MID(X8,10,1))=AH8,"OK","사업자오류")</f>
        <v>사업자오류</v>
      </c>
      <c r="AM8" s="1">
        <f>LEN(X8)</f>
        <v>10</v>
      </c>
      <c r="AN8" s="1">
        <v>10</v>
      </c>
      <c r="AO8" s="1" t="b">
        <f>AM8=AN8</f>
        <v>1</v>
      </c>
    </row>
    <row r="9" spans="1:41" ht="26.25" customHeight="1" x14ac:dyDescent="0.3">
      <c r="A9" s="55"/>
      <c r="B9" s="3" t="s">
        <v>17</v>
      </c>
      <c r="C9" s="4" t="s">
        <v>18</v>
      </c>
      <c r="D9" s="4"/>
      <c r="E9" s="4"/>
      <c r="F9" s="4"/>
      <c r="G9" s="5"/>
      <c r="H9" s="106" t="str">
        <f>H7</f>
        <v>충청남도 천안시 동남구  대흥로 ○○○ 2층(대흥동)</v>
      </c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8"/>
    </row>
    <row r="10" spans="1:41" ht="26.25" customHeight="1" x14ac:dyDescent="0.3">
      <c r="A10" s="55"/>
      <c r="B10" s="3" t="s">
        <v>5</v>
      </c>
      <c r="C10" s="4" t="s">
        <v>11</v>
      </c>
      <c r="D10" s="4"/>
      <c r="E10" s="4"/>
      <c r="F10" s="4"/>
      <c r="G10" s="5"/>
      <c r="H10" s="82" t="s">
        <v>72</v>
      </c>
      <c r="I10" s="83"/>
      <c r="J10" s="83"/>
      <c r="K10" s="83"/>
      <c r="L10" s="83"/>
      <c r="M10" s="83"/>
      <c r="N10" s="83"/>
      <c r="O10" s="83"/>
      <c r="P10" s="84"/>
      <c r="Q10" s="3" t="s">
        <v>19</v>
      </c>
      <c r="R10" s="4" t="s">
        <v>22</v>
      </c>
      <c r="S10" s="4"/>
      <c r="T10" s="4"/>
      <c r="U10" s="4"/>
      <c r="V10" s="4"/>
      <c r="W10" s="5"/>
      <c r="X10" s="88">
        <f>X6</f>
        <v>1615110123456</v>
      </c>
      <c r="Y10" s="89"/>
      <c r="Z10" s="89"/>
      <c r="AA10" s="89"/>
      <c r="AB10" s="89"/>
      <c r="AC10" s="89"/>
      <c r="AD10" s="89"/>
      <c r="AE10" s="89"/>
      <c r="AF10" s="90"/>
      <c r="AH10" s="20">
        <f>IF(MID(X8,4,1)="8",IF(10=10-MOD((MID(X10,1,1)*1+MID(X10,2,1)*2+MID(X10,3,1)*1+MID(X10,4,1)*2+MID(X10,5,1)*1+MID(X10,6,1)*2+MID(X10,7,1)*1+MID(X10,8,1)*2+MID(X10,9,1)*1+MID(X10,10,1)*2+MID(X10,11,1)*1+MID(X10,12,1)*2),10),0,10-MOD((MID(X10,1,1)*1+MID(X10,2,1)*2+MID(X10,3,1)*1+MID(X10,4,1)*2+MID(X10,5,1)*1+MID(X10,6,1)*2+MID(X10,7,1)*1+MID(X10,8,1)*2+MID(X10,9,1)*1+MID(X10,10,1)*2+MID(X10,11,1)*1+MID(X10,12,1)*2),10)),IF(LEN(CLEAN(X10))=10,IF(AND(VALUE(MID(X10,4,1))&gt;=1,VALUE(MID(X10,4,1))&lt;=4),MOD(11-MOD(0*2+0*3+0*4+MID(X10,1,1)*5+MID(X10,2,1)*6+MID(X10,3,1)*7+MID(X10,4,1)*8+MID(X10,5,1)*9+MID(X10,6,1)*2+MID(X10,7,1)*3+MID(X10,8,1)*4+MID(X10,9,1)*5,11),10),IF(AND(VALUE(MID(X10,4,1))&gt;=5,VALUE(MID(X10,4,1))&lt;=8),MOD(11-MOD(0*2+0*3+0*4+MID(X10,1,1)*5+MID(X10,2,1)*6+MID(X10,3,1)*7+MID(X10,4,1)*8+MID(X10,5,1)*9+MID(X10,6,1)*2+MID(X10,7,1)*3+MID(X10,8,1)*4+MID(X10,9,1)*5,11),10),"오류")),IF(LEN(CLEAN(X10))=11,IF(AND(VALUE(MID(X10,5,1))&gt;=1,VALUE(MID(X10,5,1))&lt;=4),MOD(11-MOD(0*2+0*3+MID(X10,1,1)*4+MID(X10,2,1)*5+MID(X10,3,1)*6+MID(X10,4,1)*7+MID(X10,5,1)*8+MID(X10,6,1)*9+MID(X10,7,1)*2+MID(X10,8,1)*3+MID(X10,9,1)*4+MID(X10,10,1)*5,11),10),IF(AND(VALUE(MID(X10,5,1))&gt;=5,VALUE(MID(X10,5,1))&lt;=8),MOD(11-MOD(0*2+0*3+MID(X10,1,1)*4+MID(X10,2,1)*5+MID(X10,3,1)*6+MID(X10,4,1)*7+MID(X10,5,1)*8+MID(X10,6,1)*9+MID(X10,7,1)*2+MID(X10,8,1)*3+MID(X10,9,1)*4+MID(X10,10,1)*5,11),10),"오류")),IF(LEN(CLEAN(X10))=12,IF(AND(VALUE(MID(X10,6,1))&gt;=1,VALUE(MID(X10,6,1))&lt;=4),MOD(11-MOD(0*2+MID(X10,1,1)*3+MID(X10,2,1)*4+MID(X10,3,1)*5+MID(X10,4,1)*6+MID(X10,5,1)*7+MID(X10,6,1)*8+MID(X10,7,1)*9+MID(X10,8,1)*2+MID(X10,9,1)*3+MID(X10,10,1)*4+MID(X10,11,1)*5,11),10),IF(AND(VALUE(MID(X10,7,1))&gt;=5,VALUE(MID(X10,7,1))&lt;=8),MOD(11-MOD(0*2+MID(X10,1,1)*3+MID(X10,2,1)*4+MID(X10,3,1)*5+MID(X10,4,1)*6+MID(X10,5,1)*7+MID(X10,6,1)*8+MID(X10,7,1)*9+MID(X10,8,1)*2+MID(X10,9,1)*3+MID(X10,10,1)*4+MID(X10,11,1)*5,11),10),"오류")),IF(AND(VALUE(MID(X10,7,1))&gt;=1,VALUE(MID(X10,7,1))&lt;=4),MOD(11-MOD(MID(X10,1,1)*2+MID(X10,2,1)*3+MID(X10,3,1)*4+MID(X10,4,1)*5+MID(X10,5,1)*6+MID(X10,6,1)*7+MID(X10,7,1)*8+MID(X10,8,1)*9+MID(X10,9,1)*2+MID(X10,10,1)*3+MID(X10,11,1)*4+MID(X10,12,1)*5,11),10),IF(AND(VALUE(MID(X10,7,1))&gt;=5,VALUE(MID(X10,7,1))&lt;=8),IF(LEN(CLEAN(X10))=12,MOD(MOD(11-MOD(0*2+MID(X10,1,1)*3+MID(X10,2,1)*4+MID(X10,3,1)*5+MID(X10,4,1)*6+MID(X10,5,1)*7+MID(X10,6,1)*8+MID(X10,7,1)*9+MID(X10,8,1)*2+MID(X10,9,1)*3+MID(X10,10,1)*4+MID(X10,11,1)*5,11),10)+2,10),MOD(MOD(11-MOD(MID(X10,1,1)*2+MID(X10,2,1)*3+MID(X10,3,1)*4+MID(X10,4,1)*5+MID(X10,5,1)*6+MID(X10,6,1)*7+MID(X10,7,1)*8+MID(X10,8,1)*9+MID(X10,9,1)*2+MID(X10,10,1)*3+MID(X10,11,1)*4+MID(X10,12,1)*5,11),10)+2,10))))))))</f>
        <v>9</v>
      </c>
      <c r="AI10" s="41" t="str">
        <f>IF(MID(X8,4,1)="8",IF(INT(RIGHT(X10,1))=AH10,"OK","법인오류"),IF(INT(RIGHT(X10,1))=AH10,"OK","주민오류"))</f>
        <v>법인오류</v>
      </c>
      <c r="AJ10" s="1">
        <f>LEN(X10)</f>
        <v>13</v>
      </c>
      <c r="AM10" s="1">
        <f>LEN(X10)</f>
        <v>13</v>
      </c>
      <c r="AN10" s="1">
        <v>13</v>
      </c>
      <c r="AO10" s="1" t="b">
        <f>AM10=AN10</f>
        <v>1</v>
      </c>
    </row>
    <row r="11" spans="1:41" ht="26.25" customHeight="1" x14ac:dyDescent="0.3">
      <c r="A11" s="55" t="s">
        <v>4</v>
      </c>
      <c r="B11" s="55"/>
      <c r="C11" s="55"/>
      <c r="D11" s="55"/>
      <c r="E11" s="55"/>
      <c r="F11" s="55"/>
      <c r="G11" s="55"/>
      <c r="H11" s="82" t="s">
        <v>45</v>
      </c>
      <c r="I11" s="83"/>
      <c r="J11" s="83"/>
      <c r="K11" s="83"/>
      <c r="L11" s="83"/>
      <c r="M11" s="83"/>
      <c r="N11" s="84"/>
      <c r="O11" s="3" t="s">
        <v>25</v>
      </c>
      <c r="P11" s="4" t="s">
        <v>26</v>
      </c>
      <c r="Q11" s="4"/>
      <c r="R11" s="5"/>
      <c r="S11" s="82" t="s">
        <v>46</v>
      </c>
      <c r="T11" s="83"/>
      <c r="U11" s="83"/>
      <c r="V11" s="83"/>
      <c r="W11" s="83"/>
      <c r="X11" s="84"/>
      <c r="Y11" s="3" t="s">
        <v>27</v>
      </c>
      <c r="Z11" s="4" t="s">
        <v>28</v>
      </c>
      <c r="AA11" s="4"/>
      <c r="AB11" s="5"/>
      <c r="AC11" s="82">
        <v>1</v>
      </c>
      <c r="AD11" s="83"/>
      <c r="AE11" s="4" t="s">
        <v>29</v>
      </c>
      <c r="AF11" s="5"/>
    </row>
    <row r="12" spans="1:41" ht="26.25" customHeight="1" x14ac:dyDescent="0.3">
      <c r="A12" s="55" t="s">
        <v>0</v>
      </c>
      <c r="B12" s="55"/>
      <c r="C12" s="55"/>
      <c r="D12" s="55" t="s">
        <v>1</v>
      </c>
      <c r="E12" s="55"/>
      <c r="F12" s="55"/>
      <c r="G12" s="55"/>
      <c r="H12" s="55" t="s">
        <v>8</v>
      </c>
      <c r="I12" s="55"/>
      <c r="J12" s="55"/>
      <c r="K12" s="56" t="s">
        <v>2</v>
      </c>
      <c r="L12" s="57"/>
      <c r="M12" s="57"/>
      <c r="N12" s="57"/>
      <c r="O12" s="57"/>
      <c r="P12" s="58"/>
      <c r="Q12" s="55" t="s">
        <v>0</v>
      </c>
      <c r="R12" s="55"/>
      <c r="S12" s="55"/>
      <c r="T12" s="55" t="s">
        <v>1</v>
      </c>
      <c r="U12" s="55"/>
      <c r="V12" s="55"/>
      <c r="W12" s="55"/>
      <c r="X12" s="55" t="s">
        <v>8</v>
      </c>
      <c r="Y12" s="55"/>
      <c r="Z12" s="55"/>
      <c r="AA12" s="56" t="s">
        <v>2</v>
      </c>
      <c r="AB12" s="57"/>
      <c r="AC12" s="57"/>
      <c r="AD12" s="57"/>
      <c r="AE12" s="57"/>
      <c r="AF12" s="58"/>
    </row>
    <row r="13" spans="1:41" ht="26.25" customHeight="1" x14ac:dyDescent="0.3">
      <c r="A13" s="59">
        <v>42736</v>
      </c>
      <c r="B13" s="60"/>
      <c r="C13" s="61"/>
      <c r="D13" s="62">
        <v>17460000</v>
      </c>
      <c r="E13" s="62"/>
      <c r="F13" s="62"/>
      <c r="G13" s="62"/>
      <c r="H13" s="62">
        <v>234030</v>
      </c>
      <c r="I13" s="62"/>
      <c r="J13" s="62"/>
      <c r="K13" s="63">
        <v>42804</v>
      </c>
      <c r="L13" s="63"/>
      <c r="M13" s="63"/>
      <c r="N13" s="63"/>
      <c r="O13" s="63"/>
      <c r="P13" s="63"/>
      <c r="Q13" s="59"/>
      <c r="R13" s="60"/>
      <c r="S13" s="61"/>
      <c r="T13" s="62"/>
      <c r="U13" s="62"/>
      <c r="V13" s="62"/>
      <c r="W13" s="62"/>
      <c r="X13" s="62"/>
      <c r="Y13" s="62"/>
      <c r="Z13" s="62"/>
      <c r="AA13" s="63"/>
      <c r="AB13" s="63"/>
      <c r="AC13" s="63"/>
      <c r="AD13" s="63"/>
      <c r="AE13" s="63"/>
      <c r="AF13" s="63"/>
    </row>
    <row r="14" spans="1:41" ht="26.25" customHeight="1" x14ac:dyDescent="0.3">
      <c r="A14" s="59">
        <v>42767</v>
      </c>
      <c r="B14" s="60"/>
      <c r="C14" s="61"/>
      <c r="D14" s="62">
        <v>23293334</v>
      </c>
      <c r="E14" s="62"/>
      <c r="F14" s="62"/>
      <c r="G14" s="62"/>
      <c r="H14" s="62">
        <v>288180</v>
      </c>
      <c r="I14" s="62"/>
      <c r="J14" s="62"/>
      <c r="K14" s="63">
        <v>42835</v>
      </c>
      <c r="L14" s="63"/>
      <c r="M14" s="63"/>
      <c r="N14" s="63"/>
      <c r="O14" s="63"/>
      <c r="P14" s="63"/>
      <c r="Q14" s="59"/>
      <c r="R14" s="60"/>
      <c r="S14" s="61"/>
      <c r="T14" s="62"/>
      <c r="U14" s="62"/>
      <c r="V14" s="62"/>
      <c r="W14" s="62"/>
      <c r="X14" s="62"/>
      <c r="Y14" s="62"/>
      <c r="Z14" s="62"/>
      <c r="AA14" s="63"/>
      <c r="AB14" s="63"/>
      <c r="AC14" s="63"/>
      <c r="AD14" s="63"/>
      <c r="AE14" s="63"/>
      <c r="AF14" s="63"/>
    </row>
    <row r="15" spans="1:41" ht="26.25" customHeight="1" x14ac:dyDescent="0.3">
      <c r="A15" s="59">
        <v>42795</v>
      </c>
      <c r="B15" s="60"/>
      <c r="C15" s="61"/>
      <c r="D15" s="62">
        <v>22512904</v>
      </c>
      <c r="E15" s="62"/>
      <c r="F15" s="62"/>
      <c r="G15" s="62"/>
      <c r="H15" s="62">
        <v>273070</v>
      </c>
      <c r="I15" s="62"/>
      <c r="J15" s="62"/>
      <c r="K15" s="63">
        <v>42865</v>
      </c>
      <c r="L15" s="63"/>
      <c r="M15" s="63"/>
      <c r="N15" s="63"/>
      <c r="O15" s="63"/>
      <c r="P15" s="63"/>
      <c r="Q15" s="59"/>
      <c r="R15" s="60"/>
      <c r="S15" s="61"/>
      <c r="T15" s="62"/>
      <c r="U15" s="62"/>
      <c r="V15" s="62"/>
      <c r="W15" s="62"/>
      <c r="X15" s="62"/>
      <c r="Y15" s="62"/>
      <c r="Z15" s="62"/>
      <c r="AA15" s="63"/>
      <c r="AB15" s="63"/>
      <c r="AC15" s="63"/>
      <c r="AD15" s="63"/>
      <c r="AE15" s="63"/>
      <c r="AF15" s="63"/>
    </row>
    <row r="16" spans="1:41" ht="26.25" customHeight="1" x14ac:dyDescent="0.3">
      <c r="A16" s="59">
        <v>42826</v>
      </c>
      <c r="B16" s="60"/>
      <c r="C16" s="61"/>
      <c r="D16" s="62">
        <v>21460000</v>
      </c>
      <c r="E16" s="62"/>
      <c r="F16" s="62"/>
      <c r="G16" s="62"/>
      <c r="H16" s="62">
        <v>273070</v>
      </c>
      <c r="I16" s="62"/>
      <c r="J16" s="62"/>
      <c r="K16" s="63">
        <v>42896</v>
      </c>
      <c r="L16" s="63"/>
      <c r="M16" s="63"/>
      <c r="N16" s="63"/>
      <c r="O16" s="63"/>
      <c r="P16" s="63"/>
      <c r="Q16" s="59"/>
      <c r="R16" s="60"/>
      <c r="S16" s="61"/>
      <c r="T16" s="62"/>
      <c r="U16" s="62"/>
      <c r="V16" s="62"/>
      <c r="W16" s="62"/>
      <c r="X16" s="62"/>
      <c r="Y16" s="62"/>
      <c r="Z16" s="62"/>
      <c r="AA16" s="63"/>
      <c r="AB16" s="63"/>
      <c r="AC16" s="63"/>
      <c r="AD16" s="63"/>
      <c r="AE16" s="63"/>
      <c r="AF16" s="63"/>
    </row>
    <row r="17" spans="1:32" ht="26.25" customHeight="1" x14ac:dyDescent="0.3">
      <c r="A17" s="59">
        <v>42856</v>
      </c>
      <c r="B17" s="60"/>
      <c r="C17" s="61"/>
      <c r="D17" s="62">
        <v>22820000</v>
      </c>
      <c r="E17" s="62"/>
      <c r="F17" s="62"/>
      <c r="G17" s="62"/>
      <c r="H17" s="62">
        <v>279050</v>
      </c>
      <c r="I17" s="62"/>
      <c r="J17" s="62"/>
      <c r="K17" s="63">
        <v>42926</v>
      </c>
      <c r="L17" s="63"/>
      <c r="M17" s="63"/>
      <c r="N17" s="63"/>
      <c r="O17" s="63"/>
      <c r="P17" s="63"/>
      <c r="Q17" s="59"/>
      <c r="R17" s="60"/>
      <c r="S17" s="61"/>
      <c r="T17" s="62"/>
      <c r="U17" s="62"/>
      <c r="V17" s="62"/>
      <c r="W17" s="62"/>
      <c r="X17" s="62"/>
      <c r="Y17" s="62"/>
      <c r="Z17" s="62"/>
      <c r="AA17" s="63"/>
      <c r="AB17" s="63"/>
      <c r="AC17" s="63"/>
      <c r="AD17" s="63"/>
      <c r="AE17" s="63"/>
      <c r="AF17" s="63"/>
    </row>
    <row r="18" spans="1:32" ht="26.25" customHeight="1" x14ac:dyDescent="0.3">
      <c r="A18" s="59">
        <v>42887</v>
      </c>
      <c r="B18" s="60"/>
      <c r="C18" s="61"/>
      <c r="D18" s="62">
        <v>28880330</v>
      </c>
      <c r="E18" s="62"/>
      <c r="F18" s="62"/>
      <c r="G18" s="62"/>
      <c r="H18" s="62">
        <v>600310</v>
      </c>
      <c r="I18" s="62"/>
      <c r="J18" s="62"/>
      <c r="K18" s="63">
        <v>42957</v>
      </c>
      <c r="L18" s="63"/>
      <c r="M18" s="63"/>
      <c r="N18" s="63"/>
      <c r="O18" s="63"/>
      <c r="P18" s="63"/>
      <c r="Q18" s="59"/>
      <c r="R18" s="60"/>
      <c r="S18" s="61"/>
      <c r="T18" s="62"/>
      <c r="U18" s="62"/>
      <c r="V18" s="62"/>
      <c r="W18" s="62"/>
      <c r="X18" s="62"/>
      <c r="Y18" s="62"/>
      <c r="Z18" s="62"/>
      <c r="AA18" s="63"/>
      <c r="AB18" s="63"/>
      <c r="AC18" s="63"/>
      <c r="AD18" s="63"/>
      <c r="AE18" s="63"/>
      <c r="AF18" s="63"/>
    </row>
    <row r="19" spans="1:32" ht="26.25" customHeight="1" x14ac:dyDescent="0.3">
      <c r="A19" s="59"/>
      <c r="B19" s="60"/>
      <c r="C19" s="61"/>
      <c r="D19" s="62"/>
      <c r="E19" s="62"/>
      <c r="F19" s="62"/>
      <c r="G19" s="62"/>
      <c r="H19" s="62"/>
      <c r="I19" s="62"/>
      <c r="J19" s="62"/>
      <c r="K19" s="63"/>
      <c r="L19" s="63"/>
      <c r="M19" s="63"/>
      <c r="N19" s="63"/>
      <c r="O19" s="63"/>
      <c r="P19" s="63"/>
      <c r="Q19" s="65" t="s">
        <v>47</v>
      </c>
      <c r="R19" s="66"/>
      <c r="S19" s="67"/>
      <c r="T19" s="62">
        <f>SUM(T13:W18,D13:G19)</f>
        <v>136426568</v>
      </c>
      <c r="U19" s="62"/>
      <c r="V19" s="62"/>
      <c r="W19" s="62"/>
      <c r="X19" s="62">
        <f>SUM(H13:J19,X13:Z18)</f>
        <v>1947710</v>
      </c>
      <c r="Y19" s="62"/>
      <c r="Z19" s="62"/>
      <c r="AA19" s="109"/>
      <c r="AB19" s="109"/>
      <c r="AC19" s="109"/>
      <c r="AD19" s="109"/>
      <c r="AE19" s="109"/>
      <c r="AF19" s="109"/>
    </row>
    <row r="20" spans="1:32" ht="3.75" customHeight="1" x14ac:dyDescent="0.3">
      <c r="A20" s="14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5"/>
    </row>
    <row r="21" spans="1:32" x14ac:dyDescent="0.3">
      <c r="A21" s="14"/>
      <c r="B21" s="11" t="s">
        <v>3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5"/>
    </row>
    <row r="22" spans="1:32" ht="7.5" customHeight="1" x14ac:dyDescent="0.3">
      <c r="A22" s="14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5"/>
    </row>
    <row r="23" spans="1:32" ht="16.5" customHeight="1" x14ac:dyDescent="0.3">
      <c r="A23" s="14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80">
        <f ca="1">TODAY()</f>
        <v>44133</v>
      </c>
      <c r="U23" s="80"/>
      <c r="V23" s="80"/>
      <c r="W23" s="80"/>
      <c r="X23" s="80"/>
      <c r="Y23" s="80"/>
      <c r="Z23" s="80"/>
      <c r="AA23" s="80"/>
      <c r="AB23" s="11"/>
      <c r="AC23" s="11"/>
      <c r="AD23" s="11"/>
      <c r="AE23" s="11"/>
      <c r="AF23" s="15"/>
    </row>
    <row r="24" spans="1:32" ht="11.25" customHeight="1" x14ac:dyDescent="0.3">
      <c r="A24" s="14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5"/>
    </row>
    <row r="25" spans="1:32" x14ac:dyDescent="0.3">
      <c r="A25" s="14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6" t="s">
        <v>31</v>
      </c>
      <c r="P25" s="81" t="str">
        <f>H6</f>
        <v>(주)십자가의도</v>
      </c>
      <c r="Q25" s="81"/>
      <c r="R25" s="81"/>
      <c r="S25" s="81"/>
      <c r="T25" s="81"/>
      <c r="U25" s="81"/>
      <c r="V25" s="81"/>
      <c r="W25" s="81"/>
      <c r="X25" s="81"/>
      <c r="Y25" s="81"/>
      <c r="Z25" s="19" t="s">
        <v>49</v>
      </c>
      <c r="AA25" s="11"/>
      <c r="AB25" s="11"/>
      <c r="AC25" s="11"/>
      <c r="AD25" s="11"/>
      <c r="AE25" s="11"/>
      <c r="AF25" s="15"/>
    </row>
    <row r="26" spans="1:32" ht="11.25" customHeight="1" x14ac:dyDescent="0.3">
      <c r="A26" s="1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8"/>
    </row>
    <row r="27" spans="1:32" ht="3.75" customHeight="1" x14ac:dyDescent="0.3">
      <c r="A27" s="14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5"/>
    </row>
    <row r="28" spans="1:32" x14ac:dyDescent="0.3">
      <c r="A28" s="14"/>
      <c r="B28" s="11" t="s">
        <v>32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5"/>
    </row>
    <row r="29" spans="1:32" ht="7.5" customHeight="1" x14ac:dyDescent="0.3">
      <c r="A29" s="14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5"/>
    </row>
    <row r="30" spans="1:32" ht="16.5" customHeight="1" x14ac:dyDescent="0.3">
      <c r="A30" s="14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80">
        <f ca="1">TODAY()</f>
        <v>44133</v>
      </c>
      <c r="U30" s="80"/>
      <c r="V30" s="80"/>
      <c r="W30" s="80"/>
      <c r="X30" s="80"/>
      <c r="Y30" s="80"/>
      <c r="Z30" s="80"/>
      <c r="AA30" s="80"/>
      <c r="AB30" s="11"/>
      <c r="AC30" s="11"/>
      <c r="AD30" s="11"/>
      <c r="AE30" s="11"/>
      <c r="AF30" s="15"/>
    </row>
    <row r="31" spans="1:32" ht="11.25" customHeight="1" x14ac:dyDescent="0.3">
      <c r="A31" s="1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5"/>
    </row>
    <row r="32" spans="1:32" x14ac:dyDescent="0.3">
      <c r="A32" s="14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6" t="s">
        <v>30</v>
      </c>
      <c r="P32" s="81" t="str">
        <f>H8</f>
        <v>(주)십자가의도</v>
      </c>
      <c r="Q32" s="81"/>
      <c r="R32" s="81"/>
      <c r="S32" s="81"/>
      <c r="T32" s="81"/>
      <c r="U32" s="81"/>
      <c r="V32" s="81"/>
      <c r="W32" s="81"/>
      <c r="X32" s="81"/>
      <c r="Y32" s="81"/>
      <c r="Z32" s="19" t="s">
        <v>48</v>
      </c>
      <c r="AA32" s="11"/>
      <c r="AB32" s="11"/>
      <c r="AC32" s="11"/>
      <c r="AD32" s="11"/>
      <c r="AE32" s="11"/>
      <c r="AF32" s="15"/>
    </row>
    <row r="33" spans="1:38" ht="11.25" customHeight="1" x14ac:dyDescent="0.3">
      <c r="A33" s="14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5"/>
      <c r="AL33" s="1" t="s">
        <v>173</v>
      </c>
    </row>
    <row r="34" spans="1:38" ht="26.25" customHeight="1" x14ac:dyDescent="0.3">
      <c r="A34" s="68" t="s">
        <v>33</v>
      </c>
      <c r="B34" s="69"/>
      <c r="C34" s="70"/>
      <c r="D34" s="55" t="s">
        <v>10</v>
      </c>
      <c r="E34" s="55"/>
      <c r="F34" s="55"/>
      <c r="G34" s="55"/>
      <c r="H34" s="76" t="s">
        <v>168</v>
      </c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8"/>
      <c r="T34" s="74" t="s">
        <v>169</v>
      </c>
      <c r="U34" s="55"/>
      <c r="V34" s="55"/>
      <c r="W34" s="55"/>
      <c r="X34" s="64">
        <v>3128512347</v>
      </c>
      <c r="Y34" s="64"/>
      <c r="Z34" s="64"/>
      <c r="AA34" s="64"/>
      <c r="AB34" s="64"/>
      <c r="AC34" s="64"/>
      <c r="AD34" s="64"/>
      <c r="AE34" s="64"/>
      <c r="AF34" s="64"/>
      <c r="AH34" s="20">
        <f>IF(10-MOD(MID(X34,1,1)*1+MID(X34,2,1)*3+MID(X34,3,1)*7+MID(X34,4,1)*1+MID(X34,5,1)*3+MID(X34,6,1)*7+MID(X34,7,1)*1+MID(X34,8,1)*3+INT((MID(X34,9,1)*5)/10)+MOD(MID(X34,9,1)*5,10),10)=10,0,10-MOD(MID(X34,1,1)*1+MID(X34,2,1)*3+MID(X34,3,1)*7+MID(X34,4,1)*1+MID(X34,5,1)*3+MID(X34,6,1)*7+MID(X34,7,1)*1+MID(X34,8,1)*3+INT((MID(X34,9,1)*5)/10)+MOD(MID(X34,9,1)*5,10),10))</f>
        <v>7</v>
      </c>
      <c r="AI34" s="20" t="str">
        <f>IF(INT(MID(X34,10,1))=AH34,"OK","사업자오류")</f>
        <v>OK</v>
      </c>
      <c r="AL34" s="46">
        <f>LEN(X34)</f>
        <v>10</v>
      </c>
    </row>
    <row r="35" spans="1:38" ht="26.25" customHeight="1" x14ac:dyDescent="0.3">
      <c r="A35" s="71"/>
      <c r="B35" s="72"/>
      <c r="C35" s="73"/>
      <c r="D35" s="74" t="s">
        <v>177</v>
      </c>
      <c r="E35" s="74"/>
      <c r="F35" s="74"/>
      <c r="G35" s="74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55" t="s">
        <v>34</v>
      </c>
      <c r="U35" s="55"/>
      <c r="V35" s="55"/>
      <c r="W35" s="55"/>
      <c r="X35" s="95" t="s">
        <v>52</v>
      </c>
      <c r="Y35" s="95"/>
      <c r="Z35" s="95"/>
      <c r="AA35" s="95"/>
      <c r="AB35" s="95"/>
      <c r="AC35" s="95"/>
      <c r="AD35" s="95"/>
      <c r="AE35" s="95"/>
      <c r="AF35" s="95"/>
    </row>
    <row r="36" spans="1:38" ht="3.75" customHeight="1" x14ac:dyDescent="0.3">
      <c r="A36" s="14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5"/>
    </row>
    <row r="37" spans="1:38" x14ac:dyDescent="0.3">
      <c r="A37" s="14"/>
      <c r="B37" s="11" t="s">
        <v>35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5"/>
    </row>
    <row r="38" spans="1:38" x14ac:dyDescent="0.3">
      <c r="A38" s="14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5"/>
    </row>
    <row r="39" spans="1:38" ht="16.5" customHeight="1" x14ac:dyDescent="0.3">
      <c r="A39" s="14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80">
        <f ca="1">TODAY()</f>
        <v>44133</v>
      </c>
      <c r="U39" s="80"/>
      <c r="V39" s="80"/>
      <c r="W39" s="80"/>
      <c r="X39" s="80"/>
      <c r="Y39" s="80"/>
      <c r="Z39" s="80"/>
      <c r="AA39" s="80"/>
      <c r="AB39" s="11"/>
      <c r="AC39" s="11"/>
      <c r="AD39" s="11"/>
      <c r="AE39" s="11"/>
      <c r="AF39" s="15"/>
    </row>
    <row r="40" spans="1:38" x14ac:dyDescent="0.3">
      <c r="A40" s="14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5"/>
    </row>
    <row r="41" spans="1:38" x14ac:dyDescent="0.3">
      <c r="A41" s="14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6" t="s">
        <v>36</v>
      </c>
      <c r="P41" s="99" t="s">
        <v>51</v>
      </c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19" t="s">
        <v>50</v>
      </c>
      <c r="AD41" s="11"/>
      <c r="AE41" s="11"/>
      <c r="AF41" s="15"/>
    </row>
    <row r="42" spans="1:38" x14ac:dyDescent="0.3">
      <c r="A42" s="14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6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1"/>
      <c r="AA42" s="11"/>
      <c r="AB42" s="11"/>
      <c r="AC42" s="11"/>
      <c r="AD42" s="11"/>
      <c r="AE42" s="11"/>
      <c r="AF42" s="15"/>
    </row>
    <row r="43" spans="1:38" x14ac:dyDescent="0.3">
      <c r="A43" s="1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8"/>
    </row>
  </sheetData>
  <mergeCells count="98">
    <mergeCell ref="AC3:AF5"/>
    <mergeCell ref="E2:AB2"/>
    <mergeCell ref="P41:AB41"/>
    <mergeCell ref="X35:AF35"/>
    <mergeCell ref="T30:AA30"/>
    <mergeCell ref="T39:AA39"/>
    <mergeCell ref="P32:Y32"/>
    <mergeCell ref="H7:AF7"/>
    <mergeCell ref="H8:P8"/>
    <mergeCell ref="H9:AF9"/>
    <mergeCell ref="X19:Z19"/>
    <mergeCell ref="AA19:AF19"/>
    <mergeCell ref="T19:W19"/>
    <mergeCell ref="X17:Z17"/>
    <mergeCell ref="AA17:AF17"/>
    <mergeCell ref="T18:W18"/>
    <mergeCell ref="A2:D2"/>
    <mergeCell ref="A3:D5"/>
    <mergeCell ref="AC2:AF2"/>
    <mergeCell ref="T23:AA23"/>
    <mergeCell ref="P25:Y25"/>
    <mergeCell ref="H10:P10"/>
    <mergeCell ref="X8:AF8"/>
    <mergeCell ref="X10:AF10"/>
    <mergeCell ref="H11:N11"/>
    <mergeCell ref="S11:X11"/>
    <mergeCell ref="AC11:AD11"/>
    <mergeCell ref="A11:G11"/>
    <mergeCell ref="A6:A7"/>
    <mergeCell ref="A8:A10"/>
    <mergeCell ref="X6:AF6"/>
    <mergeCell ref="H6:P6"/>
    <mergeCell ref="X34:AF34"/>
    <mergeCell ref="A19:C19"/>
    <mergeCell ref="D19:G19"/>
    <mergeCell ref="H19:J19"/>
    <mergeCell ref="K19:P19"/>
    <mergeCell ref="Q19:S19"/>
    <mergeCell ref="A34:C35"/>
    <mergeCell ref="D35:G35"/>
    <mergeCell ref="H35:S35"/>
    <mergeCell ref="D34:G34"/>
    <mergeCell ref="T35:W35"/>
    <mergeCell ref="H34:S34"/>
    <mergeCell ref="T34:W34"/>
    <mergeCell ref="X18:Z18"/>
    <mergeCell ref="AA18:AF18"/>
    <mergeCell ref="A17:C17"/>
    <mergeCell ref="D17:G17"/>
    <mergeCell ref="H17:J17"/>
    <mergeCell ref="K17:P17"/>
    <mergeCell ref="Q17:S17"/>
    <mergeCell ref="T17:W17"/>
    <mergeCell ref="A18:C18"/>
    <mergeCell ref="D18:G18"/>
    <mergeCell ref="H18:J18"/>
    <mergeCell ref="K18:P18"/>
    <mergeCell ref="Q18:S18"/>
    <mergeCell ref="T16:W16"/>
    <mergeCell ref="X16:Z16"/>
    <mergeCell ref="AA16:AF16"/>
    <mergeCell ref="A15:C15"/>
    <mergeCell ref="D15:G15"/>
    <mergeCell ref="H15:J15"/>
    <mergeCell ref="K15:P15"/>
    <mergeCell ref="Q15:S15"/>
    <mergeCell ref="T15:W15"/>
    <mergeCell ref="A16:C16"/>
    <mergeCell ref="D16:G16"/>
    <mergeCell ref="H16:J16"/>
    <mergeCell ref="K16:P16"/>
    <mergeCell ref="Q16:S16"/>
    <mergeCell ref="T14:W14"/>
    <mergeCell ref="X14:Z14"/>
    <mergeCell ref="AA14:AF14"/>
    <mergeCell ref="X15:Z15"/>
    <mergeCell ref="AA15:AF15"/>
    <mergeCell ref="A14:C14"/>
    <mergeCell ref="D14:G14"/>
    <mergeCell ref="H14:J14"/>
    <mergeCell ref="K14:P14"/>
    <mergeCell ref="Q14:S14"/>
    <mergeCell ref="X12:Z12"/>
    <mergeCell ref="K12:P12"/>
    <mergeCell ref="AA12:AF12"/>
    <mergeCell ref="A13:C13"/>
    <mergeCell ref="D13:G13"/>
    <mergeCell ref="H13:J13"/>
    <mergeCell ref="K13:P13"/>
    <mergeCell ref="Q13:S13"/>
    <mergeCell ref="T13:W13"/>
    <mergeCell ref="A12:C12"/>
    <mergeCell ref="D12:G12"/>
    <mergeCell ref="H12:J12"/>
    <mergeCell ref="Q12:S12"/>
    <mergeCell ref="T12:W12"/>
    <mergeCell ref="X13:Z13"/>
    <mergeCell ref="AA13:AF13"/>
  </mergeCells>
  <phoneticPr fontId="2" type="noConversion"/>
  <conditionalFormatting sqref="AI6">
    <cfRule type="cellIs" dxfId="267" priority="28" operator="equal">
      <formula>"주민오류"</formula>
    </cfRule>
    <cfRule type="cellIs" dxfId="266" priority="29" operator="equal">
      <formula>"OK"</formula>
    </cfRule>
  </conditionalFormatting>
  <conditionalFormatting sqref="AI8">
    <cfRule type="cellIs" dxfId="265" priority="26" operator="equal">
      <formula>"사업자오류"</formula>
    </cfRule>
    <cfRule type="cellIs" dxfId="264" priority="27" operator="equal">
      <formula>"OK"</formula>
    </cfRule>
  </conditionalFormatting>
  <conditionalFormatting sqref="AO8 AO6">
    <cfRule type="cellIs" dxfId="263" priority="25" operator="equal">
      <formula>TRUE</formula>
    </cfRule>
  </conditionalFormatting>
  <conditionalFormatting sqref="AO6 AO8">
    <cfRule type="cellIs" dxfId="262" priority="24" operator="equal">
      <formula>FALSE</formula>
    </cfRule>
  </conditionalFormatting>
  <conditionalFormatting sqref="AI10">
    <cfRule type="cellIs" dxfId="261" priority="22" operator="equal">
      <formula>"주민오류"</formula>
    </cfRule>
    <cfRule type="cellIs" dxfId="260" priority="23" operator="equal">
      <formula>"OK"</formula>
    </cfRule>
  </conditionalFormatting>
  <conditionalFormatting sqref="AO10">
    <cfRule type="cellIs" dxfId="259" priority="21" operator="equal">
      <formula>TRUE</formula>
    </cfRule>
  </conditionalFormatting>
  <conditionalFormatting sqref="AO10">
    <cfRule type="cellIs" dxfId="258" priority="20" operator="equal">
      <formula>FALSE</formula>
    </cfRule>
  </conditionalFormatting>
  <conditionalFormatting sqref="AI34">
    <cfRule type="cellIs" dxfId="257" priority="18" operator="equal">
      <formula>"사업자오류"</formula>
    </cfRule>
    <cfRule type="cellIs" dxfId="256" priority="19" operator="equal">
      <formula>"OK"</formula>
    </cfRule>
  </conditionalFormatting>
  <conditionalFormatting sqref="AL34">
    <cfRule type="cellIs" dxfId="255" priority="15" operator="lessThan">
      <formula>10</formula>
    </cfRule>
    <cfRule type="cellIs" dxfId="254" priority="16" operator="greaterThan">
      <formula>10</formula>
    </cfRule>
    <cfRule type="cellIs" dxfId="253" priority="17" operator="equal">
      <formula>10</formula>
    </cfRule>
  </conditionalFormatting>
  <conditionalFormatting sqref="AI10">
    <cfRule type="cellIs" dxfId="252" priority="13" operator="equal">
      <formula>"주민오류"</formula>
    </cfRule>
    <cfRule type="cellIs" dxfId="251" priority="14" operator="equal">
      <formula>"OK"</formula>
    </cfRule>
  </conditionalFormatting>
  <conditionalFormatting sqref="AO10">
    <cfRule type="cellIs" dxfId="250" priority="12" operator="equal">
      <formula>TRUE</formula>
    </cfRule>
  </conditionalFormatting>
  <conditionalFormatting sqref="AO10">
    <cfRule type="cellIs" dxfId="249" priority="11" operator="equal">
      <formula>FALSE</formula>
    </cfRule>
  </conditionalFormatting>
  <conditionalFormatting sqref="AI10">
    <cfRule type="cellIs" dxfId="248" priority="9" operator="equal">
      <formula>"주민오류"</formula>
    </cfRule>
    <cfRule type="cellIs" dxfId="247" priority="10" operator="equal">
      <formula>"OK"</formula>
    </cfRule>
  </conditionalFormatting>
  <conditionalFormatting sqref="AO10">
    <cfRule type="cellIs" dxfId="246" priority="8" operator="equal">
      <formula>TRUE</formula>
    </cfRule>
  </conditionalFormatting>
  <conditionalFormatting sqref="AO10">
    <cfRule type="cellIs" dxfId="245" priority="7" operator="equal">
      <formula>FALSE</formula>
    </cfRule>
  </conditionalFormatting>
  <conditionalFormatting sqref="AI10">
    <cfRule type="cellIs" dxfId="244" priority="3" operator="equal">
      <formula>"주민오류"</formula>
    </cfRule>
    <cfRule type="cellIs" dxfId="243" priority="4" operator="equal">
      <formula>"법인오류"</formula>
    </cfRule>
    <cfRule type="cellIs" dxfId="242" priority="5" operator="equal">
      <formula>"주민오류"</formula>
    </cfRule>
    <cfRule type="cellIs" dxfId="241" priority="6" operator="equal">
      <formula>"OK"</formula>
    </cfRule>
  </conditionalFormatting>
  <conditionalFormatting sqref="AI10">
    <cfRule type="cellIs" dxfId="240" priority="1" operator="equal">
      <formula>"주민오류"</formula>
    </cfRule>
    <cfRule type="cellIs" dxfId="239" priority="2" operator="equal">
      <formula>"OK"</formula>
    </cfRule>
  </conditionalFormatting>
  <printOptions horizontalCentered="1" verticalCentered="1"/>
  <pageMargins left="0.39370078740157483" right="0.39370078740157483" top="0.74803149606299213" bottom="0.55118110236220474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114"/>
  <sheetViews>
    <sheetView showGridLines="0" topLeftCell="A4" zoomScale="150" zoomScaleNormal="150" workbookViewId="0">
      <selection activeCell="H8" sqref="H8:P8"/>
    </sheetView>
  </sheetViews>
  <sheetFormatPr defaultColWidth="2.75" defaultRowHeight="13.5" x14ac:dyDescent="0.3"/>
  <cols>
    <col min="1" max="33" width="2.75" style="1"/>
    <col min="34" max="34" width="8" style="1" bestFit="1" customWidth="1"/>
    <col min="35" max="35" width="6.75" style="1" customWidth="1"/>
    <col min="36" max="36" width="3.375" style="1" bestFit="1" customWidth="1"/>
    <col min="37" max="38" width="2.75" style="1"/>
    <col min="39" max="40" width="3.25" style="1" bestFit="1" customWidth="1"/>
    <col min="41" max="41" width="5.375" style="1" bestFit="1" customWidth="1"/>
    <col min="42" max="16384" width="2.75" style="1"/>
  </cols>
  <sheetData>
    <row r="1" spans="1:53" x14ac:dyDescent="0.3">
      <c r="A1" s="9"/>
    </row>
    <row r="2" spans="1:53" x14ac:dyDescent="0.3">
      <c r="A2" s="9"/>
    </row>
    <row r="3" spans="1:53" ht="8.25" customHeight="1" x14ac:dyDescent="0.3">
      <c r="A3" s="9"/>
    </row>
    <row r="4" spans="1:53" ht="20.25" customHeight="1" x14ac:dyDescent="0.3">
      <c r="A4" s="55" t="s">
        <v>37</v>
      </c>
      <c r="B4" s="55"/>
      <c r="C4" s="55"/>
      <c r="D4" s="55"/>
      <c r="E4" s="96" t="s">
        <v>55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8"/>
      <c r="AC4" s="55" t="s">
        <v>38</v>
      </c>
      <c r="AD4" s="55"/>
      <c r="AE4" s="55"/>
      <c r="AF4" s="55"/>
    </row>
    <row r="5" spans="1:53" ht="1.5" customHeight="1" x14ac:dyDescent="0.3">
      <c r="A5" s="79" t="s">
        <v>82</v>
      </c>
      <c r="B5" s="79"/>
      <c r="C5" s="79"/>
      <c r="D5" s="79"/>
      <c r="E5" s="230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2"/>
      <c r="AC5" s="95"/>
      <c r="AD5" s="95"/>
      <c r="AE5" s="95"/>
      <c r="AF5" s="95"/>
    </row>
    <row r="6" spans="1:53" ht="16.5" customHeight="1" x14ac:dyDescent="0.3">
      <c r="A6" s="79"/>
      <c r="B6" s="79"/>
      <c r="C6" s="79"/>
      <c r="D6" s="79"/>
      <c r="E6" s="230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2"/>
      <c r="AC6" s="95"/>
      <c r="AD6" s="95"/>
      <c r="AE6" s="95"/>
      <c r="AF6" s="95"/>
      <c r="AM6" s="1" t="s">
        <v>53</v>
      </c>
    </row>
    <row r="7" spans="1:53" ht="1.5" customHeight="1" x14ac:dyDescent="0.3">
      <c r="A7" s="79"/>
      <c r="B7" s="79"/>
      <c r="C7" s="79"/>
      <c r="D7" s="79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95"/>
      <c r="AD7" s="95"/>
      <c r="AE7" s="95"/>
      <c r="AF7" s="95"/>
    </row>
    <row r="8" spans="1:53" ht="30" customHeight="1" x14ac:dyDescent="0.3">
      <c r="A8" s="276" t="s">
        <v>73</v>
      </c>
      <c r="B8" s="188" t="s">
        <v>56</v>
      </c>
      <c r="C8" s="189"/>
      <c r="D8" s="189"/>
      <c r="E8" s="189"/>
      <c r="F8" s="189"/>
      <c r="G8" s="190"/>
      <c r="H8" s="273" t="s">
        <v>99</v>
      </c>
      <c r="I8" s="274"/>
      <c r="J8" s="274"/>
      <c r="K8" s="274"/>
      <c r="L8" s="274"/>
      <c r="M8" s="274"/>
      <c r="N8" s="274"/>
      <c r="O8" s="274"/>
      <c r="P8" s="275"/>
      <c r="Q8" s="188" t="s">
        <v>21</v>
      </c>
      <c r="R8" s="189"/>
      <c r="S8" s="189"/>
      <c r="T8" s="189"/>
      <c r="U8" s="189"/>
      <c r="V8" s="189"/>
      <c r="W8" s="190"/>
      <c r="X8" s="85">
        <v>3128389463</v>
      </c>
      <c r="Y8" s="86"/>
      <c r="Z8" s="86"/>
      <c r="AA8" s="86"/>
      <c r="AB8" s="86"/>
      <c r="AC8" s="86"/>
      <c r="AD8" s="86"/>
      <c r="AE8" s="86"/>
      <c r="AF8" s="87"/>
      <c r="AH8" s="20">
        <f>IF(10-MOD(MID(X8,1,1)*1+MID(X8,2,1)*3+MID(X8,3,1)*7+MID(X8,4,1)*1+MID(X8,5,1)*3+MID(X8,6,1)*7+MID(X8,7,1)*1+MID(X8,8,1)*3+INT((MID(X8,9,1)*5)/10)+MOD(MID(X8,9,1)*5,10),10)=10,0,10-MOD(MID(X8,1,1)*1+MID(X8,2,1)*3+MID(X8,3,1)*7+MID(X8,4,1)*1+MID(X8,5,1)*3+MID(X8,6,1)*7+MID(X8,7,1)*1+MID(X8,8,1)*3+INT((MID(X8,9,1)*5)/10)+MOD(MID(X8,9,1)*5,10),10))</f>
        <v>3</v>
      </c>
      <c r="AI8" s="21" t="str">
        <f>IF(INT(MID(X8,10,1))=AH8,"OK","사업자오류")</f>
        <v>OK</v>
      </c>
      <c r="AM8" s="1">
        <f>LEN(X8)</f>
        <v>10</v>
      </c>
      <c r="AN8" s="1">
        <v>10</v>
      </c>
      <c r="AO8" s="1" t="b">
        <f>AM8=AN8</f>
        <v>1</v>
      </c>
    </row>
    <row r="9" spans="1:53" ht="30" customHeight="1" x14ac:dyDescent="0.3">
      <c r="A9" s="277"/>
      <c r="B9" s="188" t="s">
        <v>57</v>
      </c>
      <c r="C9" s="189"/>
      <c r="D9" s="189"/>
      <c r="E9" s="189"/>
      <c r="F9" s="189"/>
      <c r="G9" s="190"/>
      <c r="H9" s="273" t="s">
        <v>100</v>
      </c>
      <c r="I9" s="274"/>
      <c r="J9" s="274"/>
      <c r="K9" s="274"/>
      <c r="L9" s="274"/>
      <c r="M9" s="274"/>
      <c r="N9" s="274"/>
      <c r="O9" s="274"/>
      <c r="P9" s="275"/>
      <c r="Q9" s="160" t="s">
        <v>22</v>
      </c>
      <c r="R9" s="161"/>
      <c r="S9" s="161"/>
      <c r="T9" s="161"/>
      <c r="U9" s="161"/>
      <c r="V9" s="161"/>
      <c r="W9" s="162"/>
      <c r="X9" s="92">
        <v>1615110151236</v>
      </c>
      <c r="Y9" s="93"/>
      <c r="Z9" s="93"/>
      <c r="AA9" s="93"/>
      <c r="AB9" s="93"/>
      <c r="AC9" s="93"/>
      <c r="AD9" s="93"/>
      <c r="AE9" s="93"/>
      <c r="AF9" s="94"/>
      <c r="AH9" s="20">
        <f>IF(MID(X8,4,1)="8",IF(10=10-MOD((MID(X9,1,1)*1+MID(X9,2,1)*2+MID(X9,3,1)*1+MID(X9,4,1)*2+MID(X9,5,1)*1+MID(X9,6,1)*2+MID(X9,7,1)*1+MID(X9,8,1)*2+MID(X9,9,1)*1+MID(X9,10,1)*2+MID(X9,11,1)*1+MID(X9,12,1)*2),10),0,10-MOD((MID(X9,1,1)*1+MID(X9,2,1)*2+MID(X9,3,1)*1+MID(X9,4,1)*2+MID(X9,5,1)*1+MID(X9,6,1)*2+MID(X9,7,1)*1+MID(X9,8,1)*2+MID(X9,9,1)*1+MID(X9,10,1)*2+MID(X9,11,1)*1+MID(X9,12,1)*2),10)),IF(LEN(CLEAN(X9))=10,IF(AND(VALUE(MID(X9,4,1))&gt;=1,VALUE(MID(X9,4,1))&lt;=4),MOD(11-MOD(0*2+0*3+0*4+MID(X9,1,1)*5+MID(X9,2,1)*6+MID(X9,3,1)*7+MID(X9,4,1)*8+MID(X9,5,1)*9+MID(X9,6,1)*2+MID(X9,7,1)*3+MID(X9,8,1)*4+MID(X9,9,1)*5,11),10),IF(AND(VALUE(MID(X9,4,1))&gt;=5,VALUE(MID(X9,4,1))&lt;=8),MOD(11-MOD(0*2+0*3+0*4+MID(X9,1,1)*5+MID(X9,2,1)*6+MID(X9,3,1)*7+MID(X9,4,1)*8+MID(X9,5,1)*9+MID(X9,6,1)*2+MID(X9,7,1)*3+MID(X9,8,1)*4+MID(X9,9,1)*5,11),10),"오류")),IF(LEN(CLEAN(X9))=11,IF(AND(VALUE(MID(X9,5,1))&gt;=1,VALUE(MID(X9,5,1))&lt;=4),MOD(11-MOD(0*2+0*3+MID(X9,1,1)*4+MID(X9,2,1)*5+MID(X9,3,1)*6+MID(X9,4,1)*7+MID(X9,5,1)*8+MID(X9,6,1)*9+MID(X9,7,1)*2+MID(X9,8,1)*3+MID(X9,9,1)*4+MID(X9,10,1)*5,11),10),IF(AND(VALUE(MID(X9,5,1))&gt;=5,VALUE(MID(X9,5,1))&lt;=8),MOD(11-MOD(0*2+0*3+MID(X9,1,1)*4+MID(X9,2,1)*5+MID(X9,3,1)*6+MID(X9,4,1)*7+MID(X9,5,1)*8+MID(X9,6,1)*9+MID(X9,7,1)*2+MID(X9,8,1)*3+MID(X9,9,1)*4+MID(X9,10,1)*5,11),10),"오류")),IF(LEN(CLEAN(X9))=12,IF(AND(VALUE(MID(X9,6,1))&gt;=1,VALUE(MID(X9,6,1))&lt;=4),MOD(11-MOD(0*2+MID(X9,1,1)*3+MID(X9,2,1)*4+MID(X9,3,1)*5+MID(X9,4,1)*6+MID(X9,5,1)*7+MID(X9,6,1)*8+MID(X9,7,1)*9+MID(X9,8,1)*2+MID(X9,9,1)*3+MID(X9,10,1)*4+MID(X9,11,1)*5,11),10),IF(AND(VALUE(MID(X9,7,1))&gt;=5,VALUE(MID(X9,7,1))&lt;=8),MOD(11-MOD(0*2+MID(X9,1,1)*3+MID(X9,2,1)*4+MID(X9,3,1)*5+MID(X9,4,1)*6+MID(X9,5,1)*7+MID(X9,6,1)*8+MID(X9,7,1)*9+MID(X9,8,1)*2+MID(X9,9,1)*3+MID(X9,10,1)*4+MID(X9,11,1)*5,11),10),"오류")),IF(AND(VALUE(MID(X9,7,1))&gt;=1,VALUE(MID(X9,7,1))&lt;=4),MOD(11-MOD(MID(X9,1,1)*2+MID(X9,2,1)*3+MID(X9,3,1)*4+MID(X9,4,1)*5+MID(X9,5,1)*6+MID(X9,6,1)*7+MID(X9,7,1)*8+MID(X9,8,1)*9+MID(X9,9,1)*2+MID(X9,10,1)*3+MID(X9,11,1)*4+MID(X9,12,1)*5,11),10),IF(AND(VALUE(MID(X9,7,1))&gt;=5,VALUE(MID(X9,7,1))&lt;=8),IF(LEN(CLEAN(X9))=12,MOD(MOD(11-MOD(0*2+MID(X9,1,1)*3+MID(X9,2,1)*4+MID(X9,3,1)*5+MID(X9,4,1)*6+MID(X9,5,1)*7+MID(X9,6,1)*8+MID(X9,7,1)*9+MID(X9,8,1)*2+MID(X9,9,1)*3+MID(X9,10,1)*4+MID(X9,11,1)*5,11),10)+2,10),MOD(MOD(11-MOD(MID(X9,1,1)*2+MID(X9,2,1)*3+MID(X9,3,1)*4+MID(X9,4,1)*5+MID(X9,5,1)*6+MID(X9,6,1)*7+MID(X9,7,1)*8+MID(X9,8,1)*9+MID(X9,9,1)*2+MID(X9,10,1)*3+MID(X9,11,1)*4+MID(X9,12,1)*5,11),10)+2,10))))))))</f>
        <v>6</v>
      </c>
      <c r="AI9" s="41" t="str">
        <f>IF(MID(X8,4,1)="8",IF(INT(RIGHT(X9,1))=AH9,"OK","법인오류"),IF(INT(RIGHT(X9,1))=AH9,"OK","주민오류"))</f>
        <v>OK</v>
      </c>
      <c r="AM9" s="1">
        <f>LEN(X9)</f>
        <v>13</v>
      </c>
      <c r="AN9" s="1">
        <v>13</v>
      </c>
      <c r="AO9" s="1" t="b">
        <f>AM9=AN9</f>
        <v>1</v>
      </c>
    </row>
    <row r="10" spans="1:53" ht="30" customHeight="1" x14ac:dyDescent="0.3">
      <c r="A10" s="277"/>
      <c r="B10" s="188" t="s">
        <v>58</v>
      </c>
      <c r="C10" s="189"/>
      <c r="D10" s="189"/>
      <c r="E10" s="189"/>
      <c r="F10" s="189"/>
      <c r="G10" s="190"/>
      <c r="H10" s="100" t="s">
        <v>101</v>
      </c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2"/>
    </row>
    <row r="11" spans="1:53" ht="26.25" customHeight="1" x14ac:dyDescent="0.3">
      <c r="A11" s="278"/>
      <c r="B11" s="160" t="s">
        <v>59</v>
      </c>
      <c r="C11" s="161"/>
      <c r="D11" s="161"/>
      <c r="E11" s="161"/>
      <c r="F11" s="161"/>
      <c r="G11" s="162"/>
      <c r="H11" s="82" t="s">
        <v>83</v>
      </c>
      <c r="I11" s="83"/>
      <c r="J11" s="83"/>
      <c r="K11" s="83"/>
      <c r="L11" s="83"/>
      <c r="M11" s="83"/>
      <c r="N11" s="83"/>
      <c r="O11" s="83"/>
      <c r="P11" s="84"/>
      <c r="Q11" s="55" t="s">
        <v>60</v>
      </c>
      <c r="R11" s="55"/>
      <c r="S11" s="55"/>
      <c r="T11" s="55"/>
      <c r="U11" s="55"/>
      <c r="V11" s="55"/>
      <c r="W11" s="55"/>
      <c r="X11" s="82">
        <v>1</v>
      </c>
      <c r="Y11" s="83"/>
      <c r="Z11" s="83"/>
      <c r="AA11" s="83"/>
      <c r="AB11" s="83"/>
      <c r="AC11" s="83"/>
      <c r="AD11" s="83"/>
      <c r="AE11" s="83"/>
      <c r="AF11" s="84"/>
    </row>
    <row r="12" spans="1:53" ht="22.5" customHeight="1" x14ac:dyDescent="0.3">
      <c r="A12" s="259" t="s">
        <v>61</v>
      </c>
      <c r="B12" s="260"/>
      <c r="C12" s="260"/>
      <c r="D12" s="261"/>
      <c r="E12" s="259" t="s">
        <v>62</v>
      </c>
      <c r="F12" s="260"/>
      <c r="G12" s="260"/>
      <c r="H12" s="261"/>
      <c r="I12" s="259" t="s">
        <v>63</v>
      </c>
      <c r="J12" s="260"/>
      <c r="K12" s="260"/>
      <c r="L12" s="261"/>
      <c r="M12" s="247" t="s">
        <v>64</v>
      </c>
      <c r="N12" s="248"/>
      <c r="O12" s="197"/>
      <c r="P12" s="247" t="s">
        <v>65</v>
      </c>
      <c r="Q12" s="248"/>
      <c r="R12" s="248"/>
      <c r="S12" s="248"/>
      <c r="T12" s="248"/>
      <c r="U12" s="197"/>
      <c r="V12" s="55" t="s">
        <v>66</v>
      </c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H12" s="247" t="s">
        <v>64</v>
      </c>
      <c r="AI12" s="248"/>
      <c r="AJ12" s="197"/>
      <c r="AK12" s="247" t="s">
        <v>65</v>
      </c>
      <c r="AL12" s="248"/>
      <c r="AM12" s="248"/>
      <c r="AN12" s="248"/>
      <c r="AO12" s="248"/>
      <c r="AP12" s="197"/>
      <c r="AQ12" s="55" t="s">
        <v>66</v>
      </c>
      <c r="AR12" s="55"/>
      <c r="AS12" s="55"/>
      <c r="AT12" s="55"/>
      <c r="AU12" s="55"/>
      <c r="AV12" s="55"/>
      <c r="AW12" s="55"/>
      <c r="AX12" s="55"/>
      <c r="AY12" s="55"/>
      <c r="AZ12" s="55"/>
      <c r="BA12" s="55"/>
    </row>
    <row r="13" spans="1:53" ht="22.5" customHeight="1" x14ac:dyDescent="0.3">
      <c r="A13" s="262"/>
      <c r="B13" s="122"/>
      <c r="C13" s="122"/>
      <c r="D13" s="123"/>
      <c r="E13" s="262"/>
      <c r="F13" s="122"/>
      <c r="G13" s="122"/>
      <c r="H13" s="123"/>
      <c r="I13" s="262"/>
      <c r="J13" s="122"/>
      <c r="K13" s="122"/>
      <c r="L13" s="123"/>
      <c r="M13" s="198"/>
      <c r="N13" s="249"/>
      <c r="O13" s="199"/>
      <c r="P13" s="198"/>
      <c r="Q13" s="249"/>
      <c r="R13" s="249"/>
      <c r="S13" s="249"/>
      <c r="T13" s="249"/>
      <c r="U13" s="199"/>
      <c r="V13" s="55" t="s">
        <v>67</v>
      </c>
      <c r="W13" s="55"/>
      <c r="X13" s="55"/>
      <c r="Y13" s="55"/>
      <c r="Z13" s="55"/>
      <c r="AA13" s="55"/>
      <c r="AB13" s="250" t="s">
        <v>68</v>
      </c>
      <c r="AC13" s="250"/>
      <c r="AD13" s="250"/>
      <c r="AE13" s="250"/>
      <c r="AF13" s="250"/>
      <c r="AH13" s="198"/>
      <c r="AI13" s="249"/>
      <c r="AJ13" s="199"/>
      <c r="AK13" s="198"/>
      <c r="AL13" s="249"/>
      <c r="AM13" s="249"/>
      <c r="AN13" s="249"/>
      <c r="AO13" s="249"/>
      <c r="AP13" s="199"/>
      <c r="AQ13" s="55" t="s">
        <v>67</v>
      </c>
      <c r="AR13" s="55"/>
      <c r="AS13" s="55"/>
      <c r="AT13" s="55"/>
      <c r="AU13" s="55"/>
      <c r="AV13" s="55"/>
      <c r="AW13" s="250" t="s">
        <v>68</v>
      </c>
      <c r="AX13" s="250"/>
      <c r="AY13" s="250"/>
      <c r="AZ13" s="250"/>
      <c r="BA13" s="250"/>
    </row>
    <row r="14" spans="1:53" ht="22.5" customHeight="1" x14ac:dyDescent="0.3">
      <c r="A14" s="265" t="s">
        <v>88</v>
      </c>
      <c r="B14" s="265"/>
      <c r="C14" s="265"/>
      <c r="D14" s="265"/>
      <c r="E14" s="266"/>
      <c r="F14" s="266"/>
      <c r="G14" s="266"/>
      <c r="H14" s="266"/>
      <c r="I14" s="267"/>
      <c r="J14" s="267"/>
      <c r="K14" s="267"/>
      <c r="L14" s="267"/>
      <c r="M14" s="253">
        <f ca="1">SUMIF($A$49:$D$114,A14,$M$49:$M$114)</f>
        <v>108</v>
      </c>
      <c r="N14" s="254"/>
      <c r="O14" s="255"/>
      <c r="P14" s="256">
        <f ca="1">SUMIF($A$49:$D$114,A14,$P$49:$P$114)</f>
        <v>139501383</v>
      </c>
      <c r="Q14" s="257"/>
      <c r="R14" s="257"/>
      <c r="S14" s="257"/>
      <c r="T14" s="257"/>
      <c r="U14" s="258"/>
      <c r="V14" s="256">
        <f ca="1">SUMIF($A$49:$D$114,A14,$V$49:$V$114)</f>
        <v>661600</v>
      </c>
      <c r="W14" s="257"/>
      <c r="X14" s="257"/>
      <c r="Y14" s="257"/>
      <c r="Z14" s="257"/>
      <c r="AA14" s="258"/>
      <c r="AB14" s="256">
        <f ca="1">SUMIF($A$49:$D$114,A14,$AB$49:$AB$114)</f>
        <v>0</v>
      </c>
      <c r="AC14" s="257"/>
      <c r="AD14" s="257"/>
      <c r="AE14" s="257"/>
      <c r="AF14" s="258"/>
      <c r="AH14" s="246">
        <f ca="1">SUM(M14:O27)</f>
        <v>449</v>
      </c>
      <c r="AI14" s="246"/>
      <c r="AJ14" s="246"/>
      <c r="AK14" s="246">
        <f ca="1">SUM(P14:U27)</f>
        <v>340167169</v>
      </c>
      <c r="AL14" s="55"/>
      <c r="AM14" s="55"/>
      <c r="AN14" s="55"/>
      <c r="AO14" s="55"/>
      <c r="AP14" s="55"/>
      <c r="AQ14" s="246">
        <f ca="1">SUM(V14:AA27)</f>
        <v>4465830</v>
      </c>
      <c r="AR14" s="55"/>
      <c r="AS14" s="55"/>
      <c r="AT14" s="55"/>
      <c r="AU14" s="55"/>
      <c r="AV14" s="55"/>
      <c r="AW14" s="246">
        <f ca="1">SUM(AB14:AF27)</f>
        <v>0</v>
      </c>
      <c r="AX14" s="55"/>
      <c r="AY14" s="55"/>
      <c r="AZ14" s="55"/>
      <c r="BA14" s="55"/>
    </row>
    <row r="15" spans="1:53" ht="22.5" customHeight="1" x14ac:dyDescent="0.3">
      <c r="A15" s="265" t="s">
        <v>93</v>
      </c>
      <c r="B15" s="265"/>
      <c r="C15" s="265"/>
      <c r="D15" s="265"/>
      <c r="E15" s="266"/>
      <c r="F15" s="266"/>
      <c r="G15" s="266"/>
      <c r="H15" s="266"/>
      <c r="I15" s="267"/>
      <c r="J15" s="267"/>
      <c r="K15" s="267"/>
      <c r="L15" s="267"/>
      <c r="M15" s="253">
        <f t="shared" ref="M15:M17" ca="1" si="0">SUMIF($A$49:$D$114,A15,$M$49:$M$114)</f>
        <v>6</v>
      </c>
      <c r="N15" s="254"/>
      <c r="O15" s="255"/>
      <c r="P15" s="256">
        <f ca="1">SUMIF($A$49:$D$114,A15,$P$49:$P$114)</f>
        <v>77205460</v>
      </c>
      <c r="Q15" s="257"/>
      <c r="R15" s="257"/>
      <c r="S15" s="257"/>
      <c r="T15" s="257"/>
      <c r="U15" s="258"/>
      <c r="V15" s="256">
        <f ca="1">SUMIF($A$49:$D$114,A15,$V$49:$V$114)</f>
        <v>-3740</v>
      </c>
      <c r="W15" s="257"/>
      <c r="X15" s="257"/>
      <c r="Y15" s="257"/>
      <c r="Z15" s="257"/>
      <c r="AA15" s="258"/>
      <c r="AB15" s="256">
        <f ca="1">SUMIF($A$49:$D$114,A14,$AB$49:$AB$114)</f>
        <v>0</v>
      </c>
      <c r="AC15" s="257"/>
      <c r="AD15" s="257"/>
      <c r="AE15" s="257"/>
      <c r="AF15" s="258"/>
      <c r="AH15" s="246">
        <f>SUM(M49:O78,M85:O114)</f>
        <v>449</v>
      </c>
      <c r="AI15" s="246"/>
      <c r="AJ15" s="246"/>
      <c r="AK15" s="246">
        <f>SUM(P49:U78,P85:U114)</f>
        <v>340167169</v>
      </c>
      <c r="AL15" s="55"/>
      <c r="AM15" s="55"/>
      <c r="AN15" s="55"/>
      <c r="AO15" s="55"/>
      <c r="AP15" s="55"/>
      <c r="AQ15" s="246">
        <f>SUM(V49:AA78,V85:AA114)</f>
        <v>4465830</v>
      </c>
      <c r="AR15" s="55"/>
      <c r="AS15" s="55"/>
      <c r="AT15" s="55"/>
      <c r="AU15" s="55"/>
      <c r="AV15" s="55"/>
      <c r="AW15" s="246">
        <f>SUM(AB49:AF78,AB85:AF114)</f>
        <v>0</v>
      </c>
      <c r="AX15" s="55"/>
      <c r="AY15" s="55"/>
      <c r="AZ15" s="55"/>
      <c r="BA15" s="55"/>
    </row>
    <row r="16" spans="1:53" ht="22.5" customHeight="1" x14ac:dyDescent="0.3">
      <c r="A16" s="265" t="s">
        <v>91</v>
      </c>
      <c r="B16" s="265"/>
      <c r="C16" s="265"/>
      <c r="D16" s="265"/>
      <c r="E16" s="266"/>
      <c r="F16" s="266"/>
      <c r="G16" s="266"/>
      <c r="H16" s="266"/>
      <c r="I16" s="267"/>
      <c r="J16" s="267"/>
      <c r="K16" s="267"/>
      <c r="L16" s="267"/>
      <c r="M16" s="253">
        <f t="shared" ca="1" si="0"/>
        <v>109</v>
      </c>
      <c r="N16" s="254"/>
      <c r="O16" s="255"/>
      <c r="P16" s="256">
        <f ca="1">SUMIF($A$49:$D$114,A16,$P$49:$P$114)</f>
        <v>45118060</v>
      </c>
      <c r="Q16" s="257"/>
      <c r="R16" s="257"/>
      <c r="S16" s="257"/>
      <c r="T16" s="257"/>
      <c r="U16" s="258"/>
      <c r="V16" s="256">
        <f ca="1">SUMIF($A$49:$D$114,A16,$V$49:$V$114)</f>
        <v>1331800</v>
      </c>
      <c r="W16" s="257"/>
      <c r="X16" s="257"/>
      <c r="Y16" s="257"/>
      <c r="Z16" s="257"/>
      <c r="AA16" s="258"/>
      <c r="AB16" s="256">
        <f ca="1">SUMIF($A$49:$D$114,A14,$AB$49:$AB$114)</f>
        <v>0</v>
      </c>
      <c r="AC16" s="257"/>
      <c r="AD16" s="257"/>
      <c r="AE16" s="257"/>
      <c r="AF16" s="258"/>
      <c r="AH16" s="246">
        <f ca="1">AH14-AH15</f>
        <v>0</v>
      </c>
      <c r="AI16" s="246"/>
      <c r="AJ16" s="246"/>
      <c r="AK16" s="246">
        <f ca="1">AK14-AK15</f>
        <v>0</v>
      </c>
      <c r="AL16" s="55"/>
      <c r="AM16" s="55"/>
      <c r="AN16" s="55"/>
      <c r="AO16" s="55"/>
      <c r="AP16" s="55"/>
      <c r="AQ16" s="246">
        <f ca="1">AQ14-AQ15</f>
        <v>0</v>
      </c>
      <c r="AR16" s="55"/>
      <c r="AS16" s="55"/>
      <c r="AT16" s="55"/>
      <c r="AU16" s="55"/>
      <c r="AV16" s="55"/>
      <c r="AW16" s="246">
        <f ca="1">AW14-AW15</f>
        <v>0</v>
      </c>
      <c r="AX16" s="55"/>
      <c r="AY16" s="55"/>
      <c r="AZ16" s="55"/>
      <c r="BA16" s="55"/>
    </row>
    <row r="17" spans="1:32" ht="22.5" customHeight="1" x14ac:dyDescent="0.3">
      <c r="A17" s="265" t="s">
        <v>87</v>
      </c>
      <c r="B17" s="265"/>
      <c r="C17" s="265"/>
      <c r="D17" s="265"/>
      <c r="E17" s="266"/>
      <c r="F17" s="266"/>
      <c r="G17" s="266"/>
      <c r="H17" s="266"/>
      <c r="I17" s="267"/>
      <c r="J17" s="267"/>
      <c r="K17" s="267"/>
      <c r="L17" s="267"/>
      <c r="M17" s="253">
        <f t="shared" ca="1" si="0"/>
        <v>226</v>
      </c>
      <c r="N17" s="254"/>
      <c r="O17" s="255"/>
      <c r="P17" s="256">
        <f ca="1">SUMIF($A$49:$D$114,A17,$P$49:$P$114)</f>
        <v>78342266</v>
      </c>
      <c r="Q17" s="257"/>
      <c r="R17" s="257"/>
      <c r="S17" s="257"/>
      <c r="T17" s="257"/>
      <c r="U17" s="258"/>
      <c r="V17" s="256">
        <f ca="1">SUMIF($A$49:$D$114,A17,$V$49:$V$114)</f>
        <v>2476170</v>
      </c>
      <c r="W17" s="257"/>
      <c r="X17" s="257"/>
      <c r="Y17" s="257"/>
      <c r="Z17" s="257"/>
      <c r="AA17" s="258"/>
      <c r="AB17" s="256">
        <f ca="1">SUMIF($A$49:$D$114,A14,$AB$49:$AB$114)</f>
        <v>0</v>
      </c>
      <c r="AC17" s="257"/>
      <c r="AD17" s="257"/>
      <c r="AE17" s="257"/>
      <c r="AF17" s="258"/>
    </row>
    <row r="18" spans="1:32" ht="22.5" customHeight="1" x14ac:dyDescent="0.3">
      <c r="A18" s="265"/>
      <c r="B18" s="265"/>
      <c r="C18" s="265"/>
      <c r="D18" s="265"/>
      <c r="E18" s="266"/>
      <c r="F18" s="266"/>
      <c r="G18" s="266"/>
      <c r="H18" s="266"/>
      <c r="I18" s="267"/>
      <c r="J18" s="267"/>
      <c r="K18" s="267"/>
      <c r="L18" s="267"/>
      <c r="M18" s="253"/>
      <c r="N18" s="254"/>
      <c r="O18" s="255"/>
      <c r="P18" s="256"/>
      <c r="Q18" s="257"/>
      <c r="R18" s="257"/>
      <c r="S18" s="257"/>
      <c r="T18" s="257"/>
      <c r="U18" s="258"/>
      <c r="V18" s="256"/>
      <c r="W18" s="257"/>
      <c r="X18" s="257"/>
      <c r="Y18" s="257"/>
      <c r="Z18" s="257"/>
      <c r="AA18" s="258"/>
      <c r="AB18" s="256"/>
      <c r="AC18" s="257"/>
      <c r="AD18" s="257"/>
      <c r="AE18" s="257"/>
      <c r="AF18" s="258"/>
    </row>
    <row r="19" spans="1:32" ht="22.5" customHeight="1" x14ac:dyDescent="0.3">
      <c r="A19" s="265"/>
      <c r="B19" s="265"/>
      <c r="C19" s="265"/>
      <c r="D19" s="265"/>
      <c r="E19" s="266"/>
      <c r="F19" s="266"/>
      <c r="G19" s="266"/>
      <c r="H19" s="266"/>
      <c r="I19" s="267"/>
      <c r="J19" s="267"/>
      <c r="K19" s="267"/>
      <c r="L19" s="267"/>
      <c r="M19" s="253"/>
      <c r="N19" s="254"/>
      <c r="O19" s="255"/>
      <c r="P19" s="256"/>
      <c r="Q19" s="257"/>
      <c r="R19" s="257"/>
      <c r="S19" s="257"/>
      <c r="T19" s="257"/>
      <c r="U19" s="258"/>
      <c r="V19" s="256"/>
      <c r="W19" s="257"/>
      <c r="X19" s="257"/>
      <c r="Y19" s="257"/>
      <c r="Z19" s="257"/>
      <c r="AA19" s="258"/>
      <c r="AB19" s="256"/>
      <c r="AC19" s="257"/>
      <c r="AD19" s="257"/>
      <c r="AE19" s="257"/>
      <c r="AF19" s="258"/>
    </row>
    <row r="20" spans="1:32" ht="22.5" customHeight="1" x14ac:dyDescent="0.3">
      <c r="A20" s="265"/>
      <c r="B20" s="265"/>
      <c r="C20" s="265"/>
      <c r="D20" s="265"/>
      <c r="E20" s="266"/>
      <c r="F20" s="266"/>
      <c r="G20" s="266"/>
      <c r="H20" s="266"/>
      <c r="I20" s="267"/>
      <c r="J20" s="267"/>
      <c r="K20" s="267"/>
      <c r="L20" s="267"/>
      <c r="M20" s="253"/>
      <c r="N20" s="254"/>
      <c r="O20" s="255"/>
      <c r="P20" s="256"/>
      <c r="Q20" s="257"/>
      <c r="R20" s="257"/>
      <c r="S20" s="257"/>
      <c r="T20" s="257"/>
      <c r="U20" s="258"/>
      <c r="V20" s="256"/>
      <c r="W20" s="257"/>
      <c r="X20" s="257"/>
      <c r="Y20" s="257"/>
      <c r="Z20" s="257"/>
      <c r="AA20" s="258"/>
      <c r="AB20" s="256"/>
      <c r="AC20" s="257"/>
      <c r="AD20" s="257"/>
      <c r="AE20" s="257"/>
      <c r="AF20" s="258"/>
    </row>
    <row r="21" spans="1:32" ht="22.5" customHeight="1" x14ac:dyDescent="0.3">
      <c r="A21" s="265"/>
      <c r="B21" s="265"/>
      <c r="C21" s="265"/>
      <c r="D21" s="265"/>
      <c r="E21" s="266"/>
      <c r="F21" s="266"/>
      <c r="G21" s="266"/>
      <c r="H21" s="266"/>
      <c r="I21" s="267"/>
      <c r="J21" s="267"/>
      <c r="K21" s="267"/>
      <c r="L21" s="267"/>
      <c r="M21" s="253"/>
      <c r="N21" s="254"/>
      <c r="O21" s="255"/>
      <c r="P21" s="256"/>
      <c r="Q21" s="257"/>
      <c r="R21" s="257"/>
      <c r="S21" s="257"/>
      <c r="T21" s="257"/>
      <c r="U21" s="258"/>
      <c r="V21" s="256"/>
      <c r="W21" s="257"/>
      <c r="X21" s="257"/>
      <c r="Y21" s="257"/>
      <c r="Z21" s="257"/>
      <c r="AA21" s="258"/>
      <c r="AB21" s="256"/>
      <c r="AC21" s="257"/>
      <c r="AD21" s="257"/>
      <c r="AE21" s="257"/>
      <c r="AF21" s="258"/>
    </row>
    <row r="22" spans="1:32" ht="22.5" customHeight="1" x14ac:dyDescent="0.3">
      <c r="A22" s="265"/>
      <c r="B22" s="265"/>
      <c r="C22" s="265"/>
      <c r="D22" s="265"/>
      <c r="E22" s="266"/>
      <c r="F22" s="266"/>
      <c r="G22" s="266"/>
      <c r="H22" s="266"/>
      <c r="I22" s="267"/>
      <c r="J22" s="267"/>
      <c r="K22" s="267"/>
      <c r="L22" s="267"/>
      <c r="M22" s="253"/>
      <c r="N22" s="254"/>
      <c r="O22" s="255"/>
      <c r="P22" s="256"/>
      <c r="Q22" s="257"/>
      <c r="R22" s="257"/>
      <c r="S22" s="257"/>
      <c r="T22" s="257"/>
      <c r="U22" s="258"/>
      <c r="V22" s="256"/>
      <c r="W22" s="257"/>
      <c r="X22" s="257"/>
      <c r="Y22" s="257"/>
      <c r="Z22" s="257"/>
      <c r="AA22" s="258"/>
      <c r="AB22" s="256"/>
      <c r="AC22" s="257"/>
      <c r="AD22" s="257"/>
      <c r="AE22" s="257"/>
      <c r="AF22" s="258"/>
    </row>
    <row r="23" spans="1:32" ht="22.5" customHeight="1" x14ac:dyDescent="0.3">
      <c r="A23" s="265"/>
      <c r="B23" s="265"/>
      <c r="C23" s="265"/>
      <c r="D23" s="265"/>
      <c r="E23" s="266"/>
      <c r="F23" s="266"/>
      <c r="G23" s="266"/>
      <c r="H23" s="266"/>
      <c r="I23" s="267"/>
      <c r="J23" s="267"/>
      <c r="K23" s="267"/>
      <c r="L23" s="267"/>
      <c r="M23" s="253"/>
      <c r="N23" s="254"/>
      <c r="O23" s="255"/>
      <c r="P23" s="256"/>
      <c r="Q23" s="257"/>
      <c r="R23" s="257"/>
      <c r="S23" s="257"/>
      <c r="T23" s="257"/>
      <c r="U23" s="258"/>
      <c r="V23" s="256"/>
      <c r="W23" s="257"/>
      <c r="X23" s="257"/>
      <c r="Y23" s="257"/>
      <c r="Z23" s="257"/>
      <c r="AA23" s="258"/>
      <c r="AB23" s="256"/>
      <c r="AC23" s="257"/>
      <c r="AD23" s="257"/>
      <c r="AE23" s="257"/>
      <c r="AF23" s="258"/>
    </row>
    <row r="24" spans="1:32" ht="22.5" customHeight="1" x14ac:dyDescent="0.3">
      <c r="A24" s="265"/>
      <c r="B24" s="265"/>
      <c r="C24" s="265"/>
      <c r="D24" s="265"/>
      <c r="E24" s="266"/>
      <c r="F24" s="266"/>
      <c r="G24" s="266"/>
      <c r="H24" s="266"/>
      <c r="I24" s="267"/>
      <c r="J24" s="267"/>
      <c r="K24" s="267"/>
      <c r="L24" s="267"/>
      <c r="M24" s="253"/>
      <c r="N24" s="254"/>
      <c r="O24" s="255"/>
      <c r="P24" s="256"/>
      <c r="Q24" s="257"/>
      <c r="R24" s="257"/>
      <c r="S24" s="257"/>
      <c r="T24" s="257"/>
      <c r="U24" s="258"/>
      <c r="V24" s="256"/>
      <c r="W24" s="257"/>
      <c r="X24" s="257"/>
      <c r="Y24" s="257"/>
      <c r="Z24" s="257"/>
      <c r="AA24" s="258"/>
      <c r="AB24" s="256"/>
      <c r="AC24" s="257"/>
      <c r="AD24" s="257"/>
      <c r="AE24" s="257"/>
      <c r="AF24" s="258"/>
    </row>
    <row r="25" spans="1:32" ht="22.5" customHeight="1" x14ac:dyDescent="0.3">
      <c r="A25" s="265"/>
      <c r="B25" s="265"/>
      <c r="C25" s="265"/>
      <c r="D25" s="265"/>
      <c r="E25" s="266"/>
      <c r="F25" s="266"/>
      <c r="G25" s="266"/>
      <c r="H25" s="266"/>
      <c r="I25" s="267"/>
      <c r="J25" s="267"/>
      <c r="K25" s="267"/>
      <c r="L25" s="267"/>
      <c r="M25" s="253"/>
      <c r="N25" s="254"/>
      <c r="O25" s="255"/>
      <c r="P25" s="256"/>
      <c r="Q25" s="257"/>
      <c r="R25" s="257"/>
      <c r="S25" s="257"/>
      <c r="T25" s="257"/>
      <c r="U25" s="258"/>
      <c r="V25" s="256"/>
      <c r="W25" s="257"/>
      <c r="X25" s="257"/>
      <c r="Y25" s="257"/>
      <c r="Z25" s="257"/>
      <c r="AA25" s="258"/>
      <c r="AB25" s="256"/>
      <c r="AC25" s="257"/>
      <c r="AD25" s="257"/>
      <c r="AE25" s="257"/>
      <c r="AF25" s="258"/>
    </row>
    <row r="26" spans="1:32" ht="22.5" customHeight="1" x14ac:dyDescent="0.3">
      <c r="A26" s="265"/>
      <c r="B26" s="265"/>
      <c r="C26" s="265"/>
      <c r="D26" s="265"/>
      <c r="E26" s="266"/>
      <c r="F26" s="266"/>
      <c r="G26" s="266"/>
      <c r="H26" s="266"/>
      <c r="I26" s="267"/>
      <c r="J26" s="267"/>
      <c r="K26" s="267"/>
      <c r="L26" s="267"/>
      <c r="M26" s="253"/>
      <c r="N26" s="254"/>
      <c r="O26" s="255"/>
      <c r="P26" s="256"/>
      <c r="Q26" s="257"/>
      <c r="R26" s="257"/>
      <c r="S26" s="257"/>
      <c r="T26" s="257"/>
      <c r="U26" s="258"/>
      <c r="V26" s="256"/>
      <c r="W26" s="257"/>
      <c r="X26" s="257"/>
      <c r="Y26" s="257"/>
      <c r="Z26" s="257"/>
      <c r="AA26" s="258"/>
      <c r="AB26" s="256"/>
      <c r="AC26" s="257"/>
      <c r="AD26" s="257"/>
      <c r="AE26" s="257"/>
      <c r="AF26" s="258"/>
    </row>
    <row r="27" spans="1:32" ht="22.5" customHeight="1" x14ac:dyDescent="0.3">
      <c r="A27" s="265"/>
      <c r="B27" s="265"/>
      <c r="C27" s="265"/>
      <c r="D27" s="265"/>
      <c r="E27" s="266"/>
      <c r="F27" s="266"/>
      <c r="G27" s="266"/>
      <c r="H27" s="266"/>
      <c r="I27" s="267"/>
      <c r="J27" s="267"/>
      <c r="K27" s="267"/>
      <c r="L27" s="267"/>
      <c r="M27" s="253"/>
      <c r="N27" s="254"/>
      <c r="O27" s="255"/>
      <c r="P27" s="256"/>
      <c r="Q27" s="257"/>
      <c r="R27" s="257"/>
      <c r="S27" s="257"/>
      <c r="T27" s="257"/>
      <c r="U27" s="258"/>
      <c r="V27" s="256"/>
      <c r="W27" s="257"/>
      <c r="X27" s="257"/>
      <c r="Y27" s="257"/>
      <c r="Z27" s="257"/>
      <c r="AA27" s="258"/>
      <c r="AB27" s="256"/>
      <c r="AC27" s="257"/>
      <c r="AD27" s="257"/>
      <c r="AE27" s="257"/>
      <c r="AF27" s="258"/>
    </row>
    <row r="28" spans="1:32" ht="3.75" customHeight="1" x14ac:dyDescent="0.3">
      <c r="A28" s="14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5"/>
    </row>
    <row r="29" spans="1:32" ht="16.5" customHeight="1" x14ac:dyDescent="0.3">
      <c r="A29" s="14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5"/>
    </row>
    <row r="30" spans="1:32" x14ac:dyDescent="0.3">
      <c r="A30" s="14"/>
      <c r="B30" s="11" t="s">
        <v>69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5"/>
    </row>
    <row r="31" spans="1:32" ht="7.5" customHeight="1" x14ac:dyDescent="0.3">
      <c r="A31" s="1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5"/>
    </row>
    <row r="32" spans="1:32" ht="7.5" customHeight="1" x14ac:dyDescent="0.3">
      <c r="A32" s="14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5"/>
    </row>
    <row r="33" spans="1:38" ht="11.25" customHeight="1" x14ac:dyDescent="0.3">
      <c r="A33" s="14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81" t="str">
        <f>H8</f>
        <v>㈜십자가의 도</v>
      </c>
      <c r="Q33" s="81"/>
      <c r="R33" s="81"/>
      <c r="S33" s="81"/>
      <c r="T33" s="81"/>
      <c r="U33" s="81"/>
      <c r="V33" s="81"/>
      <c r="W33" s="81"/>
      <c r="X33" s="81"/>
      <c r="Y33" s="81"/>
      <c r="Z33" s="11"/>
      <c r="AA33" s="11"/>
      <c r="AB33" s="11"/>
      <c r="AC33" s="11"/>
      <c r="AD33" s="11"/>
      <c r="AE33" s="11"/>
      <c r="AF33" s="15"/>
    </row>
    <row r="34" spans="1:38" x14ac:dyDescent="0.3">
      <c r="A34" s="14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6" t="s">
        <v>31</v>
      </c>
      <c r="P34" s="81" t="str">
        <f>H9</f>
        <v>주황규</v>
      </c>
      <c r="Q34" s="81"/>
      <c r="R34" s="81"/>
      <c r="S34" s="81"/>
      <c r="T34" s="81"/>
      <c r="U34" s="81"/>
      <c r="V34" s="81"/>
      <c r="W34" s="81"/>
      <c r="X34" s="81"/>
      <c r="Y34" s="81"/>
      <c r="Z34" s="19" t="s">
        <v>48</v>
      </c>
      <c r="AA34" s="11"/>
      <c r="AB34" s="11"/>
      <c r="AC34" s="11"/>
      <c r="AD34" s="11"/>
      <c r="AE34" s="11"/>
      <c r="AF34" s="15"/>
    </row>
    <row r="35" spans="1:38" ht="11.25" customHeight="1" x14ac:dyDescent="0.3">
      <c r="A35" s="1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8"/>
    </row>
    <row r="36" spans="1:38" ht="3.75" customHeight="1" x14ac:dyDescent="0.3">
      <c r="A36" s="14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5"/>
    </row>
    <row r="37" spans="1:38" x14ac:dyDescent="0.3">
      <c r="A37" s="14"/>
      <c r="B37" s="11" t="s">
        <v>70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5"/>
    </row>
    <row r="38" spans="1:38" ht="7.5" customHeight="1" x14ac:dyDescent="0.3">
      <c r="A38" s="14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5"/>
    </row>
    <row r="39" spans="1:38" ht="16.5" customHeight="1" x14ac:dyDescent="0.3">
      <c r="A39" s="14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268">
        <f ca="1">TODAY()</f>
        <v>44133</v>
      </c>
      <c r="U39" s="268"/>
      <c r="V39" s="268"/>
      <c r="W39" s="268"/>
      <c r="X39" s="268"/>
      <c r="Y39" s="268"/>
      <c r="Z39" s="268"/>
      <c r="AA39" s="268"/>
      <c r="AB39" s="11"/>
      <c r="AC39" s="11"/>
      <c r="AD39" s="11"/>
      <c r="AE39" s="11"/>
      <c r="AF39" s="15"/>
    </row>
    <row r="40" spans="1:38" ht="7.5" customHeight="1" x14ac:dyDescent="0.3">
      <c r="A40" s="14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5"/>
    </row>
    <row r="41" spans="1:38" x14ac:dyDescent="0.3">
      <c r="A41" s="14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6" t="s">
        <v>30</v>
      </c>
      <c r="P41" s="269" t="s">
        <v>84</v>
      </c>
      <c r="Q41" s="269"/>
      <c r="R41" s="269"/>
      <c r="S41" s="269"/>
      <c r="T41" s="269"/>
      <c r="U41" s="269"/>
      <c r="V41" s="269"/>
      <c r="W41" s="269"/>
      <c r="X41" s="269"/>
      <c r="Y41" s="269"/>
      <c r="Z41" s="19" t="s">
        <v>85</v>
      </c>
      <c r="AA41" s="11"/>
      <c r="AB41" s="11"/>
      <c r="AC41" s="11"/>
      <c r="AD41" s="11"/>
      <c r="AE41" s="11"/>
      <c r="AF41" s="15"/>
    </row>
    <row r="42" spans="1:38" ht="7.5" customHeight="1" x14ac:dyDescent="0.3">
      <c r="A42" s="14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5"/>
      <c r="AL42" s="1" t="s">
        <v>173</v>
      </c>
    </row>
    <row r="43" spans="1:38" ht="22.5" customHeight="1" x14ac:dyDescent="0.3">
      <c r="A43" s="68" t="s">
        <v>33</v>
      </c>
      <c r="B43" s="69"/>
      <c r="C43" s="70"/>
      <c r="D43" s="55" t="s">
        <v>10</v>
      </c>
      <c r="E43" s="55"/>
      <c r="F43" s="55"/>
      <c r="G43" s="55"/>
      <c r="H43" s="76" t="s">
        <v>168</v>
      </c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8"/>
      <c r="T43" s="263" t="s">
        <v>176</v>
      </c>
      <c r="U43" s="264"/>
      <c r="V43" s="264"/>
      <c r="W43" s="264"/>
      <c r="X43" s="64">
        <v>3128512347</v>
      </c>
      <c r="Y43" s="64"/>
      <c r="Z43" s="64"/>
      <c r="AA43" s="64"/>
      <c r="AB43" s="64"/>
      <c r="AC43" s="64"/>
      <c r="AD43" s="64"/>
      <c r="AE43" s="64"/>
      <c r="AF43" s="64"/>
      <c r="AH43" s="20">
        <f>IF(10-MOD(MID(X43,1,1)*1+MID(X43,2,1)*3+MID(X43,3,1)*7+MID(X43,4,1)*1+MID(X43,5,1)*3+MID(X43,6,1)*7+MID(X43,7,1)*1+MID(X43,8,1)*3+INT((MID(X43,9,1)*5)/10)+MOD(MID(X43,9,1)*5,10),10)=10,0,10-MOD(MID(X43,1,1)*1+MID(X43,2,1)*3+MID(X43,3,1)*7+MID(X43,4,1)*1+MID(X43,5,1)*3+MID(X43,6,1)*7+MID(X43,7,1)*1+MID(X43,8,1)*3+INT((MID(X43,9,1)*5)/10)+MOD(MID(X43,9,1)*5,10),10))</f>
        <v>7</v>
      </c>
      <c r="AI43" s="20" t="str">
        <f>IF(INT(MID(X43,10,1))=AH43,"OK","사업자오류")</f>
        <v>OK</v>
      </c>
      <c r="AL43" s="46">
        <f>LEN(X43)</f>
        <v>10</v>
      </c>
    </row>
    <row r="44" spans="1:38" ht="27.75" customHeight="1" x14ac:dyDescent="0.3">
      <c r="A44" s="71"/>
      <c r="B44" s="72"/>
      <c r="C44" s="73"/>
      <c r="D44" s="74" t="s">
        <v>177</v>
      </c>
      <c r="E44" s="74"/>
      <c r="F44" s="74"/>
      <c r="G44" s="74"/>
      <c r="H44" s="270" t="s">
        <v>102</v>
      </c>
      <c r="I44" s="271"/>
      <c r="J44" s="271"/>
      <c r="K44" s="271"/>
      <c r="L44" s="271"/>
      <c r="M44" s="271"/>
      <c r="N44" s="271"/>
      <c r="O44" s="271"/>
      <c r="P44" s="271"/>
      <c r="Q44" s="271"/>
      <c r="R44" s="271"/>
      <c r="S44" s="272"/>
      <c r="T44" s="55" t="s">
        <v>34</v>
      </c>
      <c r="U44" s="55"/>
      <c r="V44" s="55"/>
      <c r="W44" s="55"/>
      <c r="X44" s="95" t="s">
        <v>52</v>
      </c>
      <c r="Y44" s="95"/>
      <c r="Z44" s="95"/>
      <c r="AA44" s="95"/>
      <c r="AB44" s="95"/>
      <c r="AC44" s="95"/>
      <c r="AD44" s="95"/>
      <c r="AE44" s="95"/>
      <c r="AF44" s="95"/>
    </row>
    <row r="45" spans="1:38" x14ac:dyDescent="0.3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9" t="s">
        <v>71</v>
      </c>
    </row>
    <row r="46" spans="1:38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27"/>
    </row>
    <row r="47" spans="1:38" ht="18.75" customHeight="1" x14ac:dyDescent="0.3">
      <c r="A47" s="259" t="s">
        <v>61</v>
      </c>
      <c r="B47" s="260"/>
      <c r="C47" s="260"/>
      <c r="D47" s="261"/>
      <c r="E47" s="259" t="s">
        <v>62</v>
      </c>
      <c r="F47" s="260"/>
      <c r="G47" s="260"/>
      <c r="H47" s="261"/>
      <c r="I47" s="259" t="s">
        <v>63</v>
      </c>
      <c r="J47" s="260"/>
      <c r="K47" s="260"/>
      <c r="L47" s="261"/>
      <c r="M47" s="247" t="s">
        <v>64</v>
      </c>
      <c r="N47" s="248"/>
      <c r="O47" s="197"/>
      <c r="P47" s="247" t="s">
        <v>65</v>
      </c>
      <c r="Q47" s="248"/>
      <c r="R47" s="248"/>
      <c r="S47" s="248"/>
      <c r="T47" s="248"/>
      <c r="U47" s="197"/>
      <c r="V47" s="55" t="s">
        <v>66</v>
      </c>
      <c r="W47" s="55"/>
      <c r="X47" s="55"/>
      <c r="Y47" s="55"/>
      <c r="Z47" s="55"/>
      <c r="AA47" s="55"/>
      <c r="AB47" s="55"/>
      <c r="AC47" s="55"/>
      <c r="AD47" s="55"/>
      <c r="AE47" s="55"/>
      <c r="AF47" s="55"/>
    </row>
    <row r="48" spans="1:38" ht="18.75" customHeight="1" x14ac:dyDescent="0.3">
      <c r="A48" s="262"/>
      <c r="B48" s="122"/>
      <c r="C48" s="122"/>
      <c r="D48" s="123"/>
      <c r="E48" s="262"/>
      <c r="F48" s="122"/>
      <c r="G48" s="122"/>
      <c r="H48" s="123"/>
      <c r="I48" s="262"/>
      <c r="J48" s="122"/>
      <c r="K48" s="122"/>
      <c r="L48" s="123"/>
      <c r="M48" s="198"/>
      <c r="N48" s="249"/>
      <c r="O48" s="199"/>
      <c r="P48" s="198"/>
      <c r="Q48" s="249"/>
      <c r="R48" s="249"/>
      <c r="S48" s="249"/>
      <c r="T48" s="249"/>
      <c r="U48" s="199"/>
      <c r="V48" s="55" t="s">
        <v>67</v>
      </c>
      <c r="W48" s="55"/>
      <c r="X48" s="55"/>
      <c r="Y48" s="55"/>
      <c r="Z48" s="55"/>
      <c r="AA48" s="55"/>
      <c r="AB48" s="250" t="s">
        <v>68</v>
      </c>
      <c r="AC48" s="250"/>
      <c r="AD48" s="250"/>
      <c r="AE48" s="250"/>
      <c r="AF48" s="250"/>
    </row>
    <row r="49" spans="1:34" ht="22.5" customHeight="1" x14ac:dyDescent="0.3">
      <c r="A49" s="251" t="s">
        <v>86</v>
      </c>
      <c r="B49" s="251"/>
      <c r="C49" s="251"/>
      <c r="D49" s="251"/>
      <c r="E49" s="252">
        <v>42005</v>
      </c>
      <c r="F49" s="252"/>
      <c r="G49" s="252"/>
      <c r="H49" s="252"/>
      <c r="I49" s="252">
        <v>42036</v>
      </c>
      <c r="J49" s="252"/>
      <c r="K49" s="252"/>
      <c r="L49" s="252"/>
      <c r="M49" s="253">
        <v>2</v>
      </c>
      <c r="N49" s="254"/>
      <c r="O49" s="255"/>
      <c r="P49" s="253">
        <v>2400000</v>
      </c>
      <c r="Q49" s="254"/>
      <c r="R49" s="254"/>
      <c r="S49" s="254"/>
      <c r="T49" s="254"/>
      <c r="U49" s="255"/>
      <c r="V49" s="256">
        <v>3740</v>
      </c>
      <c r="W49" s="257"/>
      <c r="X49" s="257"/>
      <c r="Y49" s="257"/>
      <c r="Z49" s="257"/>
      <c r="AA49" s="258"/>
      <c r="AB49" s="253"/>
      <c r="AC49" s="254"/>
      <c r="AD49" s="254"/>
      <c r="AE49" s="254"/>
      <c r="AF49" s="255"/>
      <c r="AH49" s="1">
        <v>1</v>
      </c>
    </row>
    <row r="50" spans="1:34" ht="22.5" customHeight="1" x14ac:dyDescent="0.3">
      <c r="A50" s="251" t="s">
        <v>87</v>
      </c>
      <c r="B50" s="251"/>
      <c r="C50" s="251"/>
      <c r="D50" s="251"/>
      <c r="E50" s="252">
        <v>42005</v>
      </c>
      <c r="F50" s="252"/>
      <c r="G50" s="252"/>
      <c r="H50" s="252"/>
      <c r="I50" s="252">
        <v>42036</v>
      </c>
      <c r="J50" s="252"/>
      <c r="K50" s="252"/>
      <c r="L50" s="252"/>
      <c r="M50" s="253">
        <v>3</v>
      </c>
      <c r="N50" s="254"/>
      <c r="O50" s="255"/>
      <c r="P50" s="253">
        <v>951860</v>
      </c>
      <c r="Q50" s="254"/>
      <c r="R50" s="254"/>
      <c r="S50" s="254"/>
      <c r="T50" s="254"/>
      <c r="U50" s="255"/>
      <c r="V50" s="256">
        <v>38070</v>
      </c>
      <c r="W50" s="257"/>
      <c r="X50" s="257"/>
      <c r="Y50" s="257"/>
      <c r="Z50" s="257"/>
      <c r="AA50" s="258"/>
      <c r="AB50" s="253"/>
      <c r="AC50" s="254"/>
      <c r="AD50" s="254"/>
      <c r="AE50" s="254"/>
      <c r="AF50" s="255"/>
      <c r="AH50" s="1">
        <f>AH49+1</f>
        <v>2</v>
      </c>
    </row>
    <row r="51" spans="1:34" ht="22.5" customHeight="1" x14ac:dyDescent="0.3">
      <c r="A51" s="251" t="s">
        <v>88</v>
      </c>
      <c r="B51" s="251"/>
      <c r="C51" s="251"/>
      <c r="D51" s="251"/>
      <c r="E51" s="252">
        <v>42036</v>
      </c>
      <c r="F51" s="252"/>
      <c r="G51" s="252"/>
      <c r="H51" s="252"/>
      <c r="I51" s="252">
        <v>42064</v>
      </c>
      <c r="J51" s="252"/>
      <c r="K51" s="252"/>
      <c r="L51" s="252"/>
      <c r="M51" s="253">
        <v>2</v>
      </c>
      <c r="N51" s="254"/>
      <c r="O51" s="255"/>
      <c r="P51" s="253">
        <v>2392200</v>
      </c>
      <c r="Q51" s="254"/>
      <c r="R51" s="254"/>
      <c r="S51" s="254"/>
      <c r="T51" s="254"/>
      <c r="U51" s="255"/>
      <c r="V51" s="256">
        <v>3740</v>
      </c>
      <c r="W51" s="257"/>
      <c r="X51" s="257"/>
      <c r="Y51" s="257"/>
      <c r="Z51" s="257"/>
      <c r="AA51" s="258"/>
      <c r="AB51" s="253"/>
      <c r="AC51" s="254"/>
      <c r="AD51" s="254"/>
      <c r="AE51" s="254"/>
      <c r="AF51" s="255"/>
      <c r="AH51" s="1">
        <f t="shared" ref="AH51:AH76" si="1">AH50+1</f>
        <v>3</v>
      </c>
    </row>
    <row r="52" spans="1:34" ht="22.5" customHeight="1" x14ac:dyDescent="0.3">
      <c r="A52" s="251" t="s">
        <v>87</v>
      </c>
      <c r="B52" s="251"/>
      <c r="C52" s="251"/>
      <c r="D52" s="251"/>
      <c r="E52" s="252">
        <v>42036</v>
      </c>
      <c r="F52" s="252"/>
      <c r="G52" s="252"/>
      <c r="H52" s="252"/>
      <c r="I52" s="252">
        <v>42064</v>
      </c>
      <c r="J52" s="252"/>
      <c r="K52" s="252"/>
      <c r="L52" s="252"/>
      <c r="M52" s="253">
        <v>3</v>
      </c>
      <c r="N52" s="254"/>
      <c r="O52" s="255"/>
      <c r="P52" s="253">
        <v>1315220</v>
      </c>
      <c r="Q52" s="254"/>
      <c r="R52" s="254"/>
      <c r="S52" s="254"/>
      <c r="T52" s="254"/>
      <c r="U52" s="255"/>
      <c r="V52" s="256">
        <v>50200</v>
      </c>
      <c r="W52" s="257"/>
      <c r="X52" s="257"/>
      <c r="Y52" s="257"/>
      <c r="Z52" s="257"/>
      <c r="AA52" s="258"/>
      <c r="AB52" s="253"/>
      <c r="AC52" s="254"/>
      <c r="AD52" s="254"/>
      <c r="AE52" s="254"/>
      <c r="AF52" s="255"/>
      <c r="AH52" s="1">
        <f t="shared" si="1"/>
        <v>4</v>
      </c>
    </row>
    <row r="53" spans="1:34" ht="22.5" customHeight="1" x14ac:dyDescent="0.3">
      <c r="A53" s="251" t="s">
        <v>89</v>
      </c>
      <c r="B53" s="251"/>
      <c r="C53" s="251"/>
      <c r="D53" s="251"/>
      <c r="E53" s="252">
        <v>42036</v>
      </c>
      <c r="F53" s="252"/>
      <c r="G53" s="252"/>
      <c r="H53" s="252"/>
      <c r="I53" s="252">
        <v>42064</v>
      </c>
      <c r="J53" s="252"/>
      <c r="K53" s="252"/>
      <c r="L53" s="252"/>
      <c r="M53" s="253">
        <v>2</v>
      </c>
      <c r="N53" s="254"/>
      <c r="O53" s="255"/>
      <c r="P53" s="253">
        <v>35491930</v>
      </c>
      <c r="Q53" s="254"/>
      <c r="R53" s="254"/>
      <c r="S53" s="254"/>
      <c r="T53" s="254"/>
      <c r="U53" s="255"/>
      <c r="V53" s="256"/>
      <c r="W53" s="257"/>
      <c r="X53" s="257"/>
      <c r="Y53" s="257"/>
      <c r="Z53" s="257"/>
      <c r="AA53" s="258"/>
      <c r="AB53" s="253"/>
      <c r="AC53" s="254"/>
      <c r="AD53" s="254"/>
      <c r="AE53" s="254"/>
      <c r="AF53" s="255"/>
      <c r="AH53" s="1">
        <f t="shared" si="1"/>
        <v>5</v>
      </c>
    </row>
    <row r="54" spans="1:34" ht="22.5" customHeight="1" x14ac:dyDescent="0.3">
      <c r="A54" s="251" t="s">
        <v>88</v>
      </c>
      <c r="B54" s="251"/>
      <c r="C54" s="251"/>
      <c r="D54" s="251"/>
      <c r="E54" s="252">
        <v>42036</v>
      </c>
      <c r="F54" s="252"/>
      <c r="G54" s="252"/>
      <c r="H54" s="252"/>
      <c r="I54" s="252">
        <v>42095</v>
      </c>
      <c r="J54" s="252"/>
      <c r="K54" s="252"/>
      <c r="L54" s="252"/>
      <c r="M54" s="253">
        <v>3</v>
      </c>
      <c r="N54" s="254"/>
      <c r="O54" s="255"/>
      <c r="P54" s="253">
        <v>3370400</v>
      </c>
      <c r="Q54" s="254"/>
      <c r="R54" s="254"/>
      <c r="S54" s="254"/>
      <c r="T54" s="254"/>
      <c r="U54" s="255"/>
      <c r="V54" s="256">
        <v>3740</v>
      </c>
      <c r="W54" s="257"/>
      <c r="X54" s="257"/>
      <c r="Y54" s="257"/>
      <c r="Z54" s="257"/>
      <c r="AA54" s="258"/>
      <c r="AB54" s="253"/>
      <c r="AC54" s="254"/>
      <c r="AD54" s="254"/>
      <c r="AE54" s="254"/>
      <c r="AF54" s="255"/>
      <c r="AH54" s="1">
        <f t="shared" si="1"/>
        <v>6</v>
      </c>
    </row>
    <row r="55" spans="1:34" ht="22.5" customHeight="1" x14ac:dyDescent="0.3">
      <c r="A55" s="251" t="s">
        <v>87</v>
      </c>
      <c r="B55" s="251"/>
      <c r="C55" s="251"/>
      <c r="D55" s="251"/>
      <c r="E55" s="252">
        <v>42036</v>
      </c>
      <c r="F55" s="252"/>
      <c r="G55" s="252"/>
      <c r="H55" s="252"/>
      <c r="I55" s="252">
        <v>42095</v>
      </c>
      <c r="J55" s="252"/>
      <c r="K55" s="252"/>
      <c r="L55" s="252"/>
      <c r="M55" s="253">
        <v>1</v>
      </c>
      <c r="N55" s="254"/>
      <c r="O55" s="255"/>
      <c r="P55" s="253">
        <v>70000</v>
      </c>
      <c r="Q55" s="254"/>
      <c r="R55" s="254"/>
      <c r="S55" s="254"/>
      <c r="T55" s="254"/>
      <c r="U55" s="255"/>
      <c r="V55" s="256"/>
      <c r="W55" s="257"/>
      <c r="X55" s="257"/>
      <c r="Y55" s="257"/>
      <c r="Z55" s="257"/>
      <c r="AA55" s="258"/>
      <c r="AB55" s="253"/>
      <c r="AC55" s="254"/>
      <c r="AD55" s="254"/>
      <c r="AE55" s="254"/>
      <c r="AF55" s="255"/>
      <c r="AH55" s="1">
        <f t="shared" si="1"/>
        <v>7</v>
      </c>
    </row>
    <row r="56" spans="1:34" ht="22.5" customHeight="1" x14ac:dyDescent="0.3">
      <c r="A56" s="251" t="s">
        <v>87</v>
      </c>
      <c r="B56" s="251"/>
      <c r="C56" s="251"/>
      <c r="D56" s="251"/>
      <c r="E56" s="252">
        <v>42036</v>
      </c>
      <c r="F56" s="252"/>
      <c r="G56" s="252"/>
      <c r="H56" s="252"/>
      <c r="I56" s="252">
        <v>42156</v>
      </c>
      <c r="J56" s="252"/>
      <c r="K56" s="252"/>
      <c r="L56" s="252"/>
      <c r="M56" s="253">
        <v>3</v>
      </c>
      <c r="N56" s="254"/>
      <c r="O56" s="255"/>
      <c r="P56" s="253">
        <v>1315220</v>
      </c>
      <c r="Q56" s="254"/>
      <c r="R56" s="254"/>
      <c r="S56" s="254"/>
      <c r="T56" s="254"/>
      <c r="U56" s="255"/>
      <c r="V56" s="256">
        <v>50200</v>
      </c>
      <c r="W56" s="257"/>
      <c r="X56" s="257"/>
      <c r="Y56" s="257"/>
      <c r="Z56" s="257"/>
      <c r="AA56" s="258"/>
      <c r="AB56" s="253"/>
      <c r="AC56" s="254"/>
      <c r="AD56" s="254"/>
      <c r="AE56" s="254"/>
      <c r="AF56" s="255"/>
      <c r="AH56" s="1">
        <f t="shared" si="1"/>
        <v>8</v>
      </c>
    </row>
    <row r="57" spans="1:34" ht="22.5" customHeight="1" x14ac:dyDescent="0.3">
      <c r="A57" s="251" t="s">
        <v>89</v>
      </c>
      <c r="B57" s="251"/>
      <c r="C57" s="251"/>
      <c r="D57" s="251"/>
      <c r="E57" s="252">
        <v>42036</v>
      </c>
      <c r="F57" s="252"/>
      <c r="G57" s="252"/>
      <c r="H57" s="252"/>
      <c r="I57" s="252">
        <v>42156</v>
      </c>
      <c r="J57" s="252"/>
      <c r="K57" s="252"/>
      <c r="L57" s="252"/>
      <c r="M57" s="253">
        <v>2</v>
      </c>
      <c r="N57" s="254"/>
      <c r="O57" s="255"/>
      <c r="P57" s="253">
        <v>35491930</v>
      </c>
      <c r="Q57" s="254"/>
      <c r="R57" s="254"/>
      <c r="S57" s="254"/>
      <c r="T57" s="254"/>
      <c r="U57" s="255"/>
      <c r="V57" s="256"/>
      <c r="W57" s="257"/>
      <c r="X57" s="257"/>
      <c r="Y57" s="257"/>
      <c r="Z57" s="257"/>
      <c r="AA57" s="258"/>
      <c r="AB57" s="253"/>
      <c r="AC57" s="254"/>
      <c r="AD57" s="254"/>
      <c r="AE57" s="254"/>
      <c r="AF57" s="255"/>
      <c r="AH57" s="1">
        <f t="shared" si="1"/>
        <v>9</v>
      </c>
    </row>
    <row r="58" spans="1:34" ht="22.5" customHeight="1" x14ac:dyDescent="0.3">
      <c r="A58" s="251" t="s">
        <v>88</v>
      </c>
      <c r="B58" s="251"/>
      <c r="C58" s="251"/>
      <c r="D58" s="251"/>
      <c r="E58" s="252">
        <v>42064</v>
      </c>
      <c r="F58" s="252"/>
      <c r="G58" s="252"/>
      <c r="H58" s="252"/>
      <c r="I58" s="252">
        <v>42125</v>
      </c>
      <c r="J58" s="252"/>
      <c r="K58" s="252"/>
      <c r="L58" s="252"/>
      <c r="M58" s="253">
        <v>6</v>
      </c>
      <c r="N58" s="254"/>
      <c r="O58" s="255"/>
      <c r="P58" s="253">
        <v>8500000</v>
      </c>
      <c r="Q58" s="254"/>
      <c r="R58" s="254"/>
      <c r="S58" s="254"/>
      <c r="T58" s="254"/>
      <c r="U58" s="255"/>
      <c r="V58" s="256">
        <v>46610</v>
      </c>
      <c r="W58" s="257"/>
      <c r="X58" s="257"/>
      <c r="Y58" s="257"/>
      <c r="Z58" s="257"/>
      <c r="AA58" s="258"/>
      <c r="AB58" s="253"/>
      <c r="AC58" s="254"/>
      <c r="AD58" s="254"/>
      <c r="AE58" s="254"/>
      <c r="AF58" s="255"/>
      <c r="AH58" s="1">
        <f t="shared" si="1"/>
        <v>10</v>
      </c>
    </row>
    <row r="59" spans="1:34" ht="22.5" customHeight="1" x14ac:dyDescent="0.3">
      <c r="A59" s="251" t="s">
        <v>87</v>
      </c>
      <c r="B59" s="251"/>
      <c r="C59" s="251"/>
      <c r="D59" s="251"/>
      <c r="E59" s="252">
        <v>42064</v>
      </c>
      <c r="F59" s="252"/>
      <c r="G59" s="252"/>
      <c r="H59" s="252"/>
      <c r="I59" s="252">
        <v>42125</v>
      </c>
      <c r="J59" s="252"/>
      <c r="K59" s="252"/>
      <c r="L59" s="252"/>
      <c r="M59" s="253">
        <v>10</v>
      </c>
      <c r="N59" s="254"/>
      <c r="O59" s="255"/>
      <c r="P59" s="253">
        <v>15031030</v>
      </c>
      <c r="Q59" s="254"/>
      <c r="R59" s="254"/>
      <c r="S59" s="254"/>
      <c r="T59" s="254"/>
      <c r="U59" s="255"/>
      <c r="V59" s="256">
        <v>578230</v>
      </c>
      <c r="W59" s="257"/>
      <c r="X59" s="257"/>
      <c r="Y59" s="257"/>
      <c r="Z59" s="257"/>
      <c r="AA59" s="258"/>
      <c r="AB59" s="253"/>
      <c r="AC59" s="254"/>
      <c r="AD59" s="254"/>
      <c r="AE59" s="254"/>
      <c r="AF59" s="255"/>
      <c r="AH59" s="1">
        <f t="shared" si="1"/>
        <v>11</v>
      </c>
    </row>
    <row r="60" spans="1:34" ht="22.5" customHeight="1" x14ac:dyDescent="0.3">
      <c r="A60" s="251" t="s">
        <v>88</v>
      </c>
      <c r="B60" s="251"/>
      <c r="C60" s="251"/>
      <c r="D60" s="251"/>
      <c r="E60" s="252">
        <v>42064</v>
      </c>
      <c r="F60" s="252"/>
      <c r="G60" s="252"/>
      <c r="H60" s="252"/>
      <c r="I60" s="252">
        <v>42430</v>
      </c>
      <c r="J60" s="252"/>
      <c r="K60" s="252"/>
      <c r="L60" s="252"/>
      <c r="M60" s="253">
        <v>6</v>
      </c>
      <c r="N60" s="254"/>
      <c r="O60" s="255"/>
      <c r="P60" s="253">
        <v>6934723</v>
      </c>
      <c r="Q60" s="254"/>
      <c r="R60" s="254"/>
      <c r="S60" s="254"/>
      <c r="T60" s="254"/>
      <c r="U60" s="255"/>
      <c r="V60" s="256">
        <v>26600</v>
      </c>
      <c r="W60" s="257"/>
      <c r="X60" s="257"/>
      <c r="Y60" s="257"/>
      <c r="Z60" s="257"/>
      <c r="AA60" s="258"/>
      <c r="AB60" s="253"/>
      <c r="AC60" s="254"/>
      <c r="AD60" s="254"/>
      <c r="AE60" s="254"/>
      <c r="AF60" s="255"/>
      <c r="AH60" s="1">
        <f t="shared" si="1"/>
        <v>12</v>
      </c>
    </row>
    <row r="61" spans="1:34" ht="22.5" customHeight="1" x14ac:dyDescent="0.3">
      <c r="A61" s="251" t="s">
        <v>87</v>
      </c>
      <c r="B61" s="251"/>
      <c r="C61" s="251"/>
      <c r="D61" s="251"/>
      <c r="E61" s="252">
        <v>42064</v>
      </c>
      <c r="F61" s="252"/>
      <c r="G61" s="252"/>
      <c r="H61" s="252"/>
      <c r="I61" s="252">
        <v>42430</v>
      </c>
      <c r="J61" s="252"/>
      <c r="K61" s="252"/>
      <c r="L61" s="252"/>
      <c r="M61" s="253">
        <v>10</v>
      </c>
      <c r="N61" s="254"/>
      <c r="O61" s="255"/>
      <c r="P61" s="253">
        <v>15031030</v>
      </c>
      <c r="Q61" s="254"/>
      <c r="R61" s="254"/>
      <c r="S61" s="254"/>
      <c r="T61" s="254"/>
      <c r="U61" s="255"/>
      <c r="V61" s="256">
        <v>578230</v>
      </c>
      <c r="W61" s="257"/>
      <c r="X61" s="257"/>
      <c r="Y61" s="257"/>
      <c r="Z61" s="257"/>
      <c r="AA61" s="258"/>
      <c r="AB61" s="253"/>
      <c r="AC61" s="254"/>
      <c r="AD61" s="254"/>
      <c r="AE61" s="254"/>
      <c r="AF61" s="255"/>
      <c r="AH61" s="1">
        <f t="shared" si="1"/>
        <v>13</v>
      </c>
    </row>
    <row r="62" spans="1:34" ht="22.5" customHeight="1" x14ac:dyDescent="0.3">
      <c r="A62" s="251" t="s">
        <v>88</v>
      </c>
      <c r="B62" s="251"/>
      <c r="C62" s="251"/>
      <c r="D62" s="251"/>
      <c r="E62" s="252">
        <v>42095</v>
      </c>
      <c r="F62" s="252"/>
      <c r="G62" s="252"/>
      <c r="H62" s="252"/>
      <c r="I62" s="252">
        <v>42156</v>
      </c>
      <c r="J62" s="252"/>
      <c r="K62" s="252"/>
      <c r="L62" s="252"/>
      <c r="M62" s="253">
        <v>7</v>
      </c>
      <c r="N62" s="254"/>
      <c r="O62" s="255"/>
      <c r="P62" s="253">
        <v>9634400</v>
      </c>
      <c r="Q62" s="254"/>
      <c r="R62" s="254"/>
      <c r="S62" s="254"/>
      <c r="T62" s="254"/>
      <c r="U62" s="255"/>
      <c r="V62" s="256">
        <v>46610</v>
      </c>
      <c r="W62" s="257"/>
      <c r="X62" s="257"/>
      <c r="Y62" s="257"/>
      <c r="Z62" s="257"/>
      <c r="AA62" s="258"/>
      <c r="AB62" s="253"/>
      <c r="AC62" s="254"/>
      <c r="AD62" s="254"/>
      <c r="AE62" s="254"/>
      <c r="AF62" s="255"/>
      <c r="AH62" s="1">
        <f t="shared" si="1"/>
        <v>14</v>
      </c>
    </row>
    <row r="63" spans="1:34" ht="22.5" customHeight="1" x14ac:dyDescent="0.3">
      <c r="A63" s="251" t="s">
        <v>87</v>
      </c>
      <c r="B63" s="251"/>
      <c r="C63" s="251"/>
      <c r="D63" s="251"/>
      <c r="E63" s="252">
        <v>42095</v>
      </c>
      <c r="F63" s="252"/>
      <c r="G63" s="252"/>
      <c r="H63" s="252"/>
      <c r="I63" s="252">
        <v>42156</v>
      </c>
      <c r="J63" s="252"/>
      <c r="K63" s="252"/>
      <c r="L63" s="252"/>
      <c r="M63" s="253">
        <v>11</v>
      </c>
      <c r="N63" s="254"/>
      <c r="O63" s="255"/>
      <c r="P63" s="253">
        <v>4569760</v>
      </c>
      <c r="Q63" s="254"/>
      <c r="R63" s="254"/>
      <c r="S63" s="254"/>
      <c r="T63" s="254"/>
      <c r="U63" s="255"/>
      <c r="V63" s="256">
        <v>160760</v>
      </c>
      <c r="W63" s="257"/>
      <c r="X63" s="257"/>
      <c r="Y63" s="257"/>
      <c r="Z63" s="257"/>
      <c r="AA63" s="258"/>
      <c r="AB63" s="253"/>
      <c r="AC63" s="254"/>
      <c r="AD63" s="254"/>
      <c r="AE63" s="254"/>
      <c r="AF63" s="255"/>
      <c r="AH63" s="1">
        <f t="shared" si="1"/>
        <v>15</v>
      </c>
    </row>
    <row r="64" spans="1:34" ht="22.5" customHeight="1" x14ac:dyDescent="0.3">
      <c r="A64" s="251" t="s">
        <v>88</v>
      </c>
      <c r="B64" s="251"/>
      <c r="C64" s="251"/>
      <c r="D64" s="251"/>
      <c r="E64" s="252">
        <v>42125</v>
      </c>
      <c r="F64" s="252"/>
      <c r="G64" s="252"/>
      <c r="H64" s="252"/>
      <c r="I64" s="252">
        <v>42186</v>
      </c>
      <c r="J64" s="252"/>
      <c r="K64" s="252"/>
      <c r="L64" s="252"/>
      <c r="M64" s="253">
        <v>7</v>
      </c>
      <c r="N64" s="254"/>
      <c r="O64" s="255"/>
      <c r="P64" s="253">
        <v>9016800</v>
      </c>
      <c r="Q64" s="254"/>
      <c r="R64" s="254"/>
      <c r="S64" s="254"/>
      <c r="T64" s="254"/>
      <c r="U64" s="255"/>
      <c r="V64" s="256">
        <v>44740</v>
      </c>
      <c r="W64" s="257"/>
      <c r="X64" s="257"/>
      <c r="Y64" s="257"/>
      <c r="Z64" s="257"/>
      <c r="AA64" s="258"/>
      <c r="AB64" s="253"/>
      <c r="AC64" s="254"/>
      <c r="AD64" s="254"/>
      <c r="AE64" s="254"/>
      <c r="AF64" s="255"/>
      <c r="AH64" s="1">
        <f t="shared" si="1"/>
        <v>16</v>
      </c>
    </row>
    <row r="65" spans="1:34" ht="22.5" customHeight="1" x14ac:dyDescent="0.3">
      <c r="A65" s="251" t="s">
        <v>87</v>
      </c>
      <c r="B65" s="251"/>
      <c r="C65" s="251"/>
      <c r="D65" s="251"/>
      <c r="E65" s="252">
        <v>42125</v>
      </c>
      <c r="F65" s="252"/>
      <c r="G65" s="252"/>
      <c r="H65" s="252"/>
      <c r="I65" s="252">
        <v>42186</v>
      </c>
      <c r="J65" s="252"/>
      <c r="K65" s="252"/>
      <c r="L65" s="252"/>
      <c r="M65" s="253">
        <v>7</v>
      </c>
      <c r="N65" s="254"/>
      <c r="O65" s="255"/>
      <c r="P65" s="253">
        <v>1003050</v>
      </c>
      <c r="Q65" s="254"/>
      <c r="R65" s="254"/>
      <c r="S65" s="254"/>
      <c r="T65" s="254"/>
      <c r="U65" s="255"/>
      <c r="V65" s="256">
        <v>13320</v>
      </c>
      <c r="W65" s="257"/>
      <c r="X65" s="257"/>
      <c r="Y65" s="257"/>
      <c r="Z65" s="257"/>
      <c r="AA65" s="258"/>
      <c r="AB65" s="253"/>
      <c r="AC65" s="254"/>
      <c r="AD65" s="254"/>
      <c r="AE65" s="254"/>
      <c r="AF65" s="255"/>
      <c r="AH65" s="1">
        <f t="shared" si="1"/>
        <v>17</v>
      </c>
    </row>
    <row r="66" spans="1:34" ht="22.5" customHeight="1" x14ac:dyDescent="0.3">
      <c r="A66" s="251" t="s">
        <v>89</v>
      </c>
      <c r="B66" s="251"/>
      <c r="C66" s="251"/>
      <c r="D66" s="251"/>
      <c r="E66" s="252">
        <v>42125</v>
      </c>
      <c r="F66" s="252"/>
      <c r="G66" s="252"/>
      <c r="H66" s="252"/>
      <c r="I66" s="252">
        <v>42186</v>
      </c>
      <c r="J66" s="252"/>
      <c r="K66" s="252"/>
      <c r="L66" s="252"/>
      <c r="M66" s="253">
        <v>2</v>
      </c>
      <c r="N66" s="254"/>
      <c r="O66" s="255"/>
      <c r="P66" s="253">
        <v>6221600</v>
      </c>
      <c r="Q66" s="254"/>
      <c r="R66" s="254"/>
      <c r="S66" s="254"/>
      <c r="T66" s="254"/>
      <c r="U66" s="255"/>
      <c r="V66" s="256">
        <v>-3740</v>
      </c>
      <c r="W66" s="257"/>
      <c r="X66" s="257"/>
      <c r="Y66" s="257"/>
      <c r="Z66" s="257"/>
      <c r="AA66" s="258"/>
      <c r="AB66" s="253"/>
      <c r="AC66" s="254"/>
      <c r="AD66" s="254"/>
      <c r="AE66" s="254"/>
      <c r="AF66" s="255"/>
      <c r="AH66" s="1">
        <f t="shared" si="1"/>
        <v>18</v>
      </c>
    </row>
    <row r="67" spans="1:34" ht="22.5" customHeight="1" x14ac:dyDescent="0.3">
      <c r="A67" s="251" t="s">
        <v>88</v>
      </c>
      <c r="B67" s="251"/>
      <c r="C67" s="251"/>
      <c r="D67" s="251"/>
      <c r="E67" s="252">
        <v>42156</v>
      </c>
      <c r="F67" s="252"/>
      <c r="G67" s="252"/>
      <c r="H67" s="252"/>
      <c r="I67" s="252">
        <v>42217</v>
      </c>
      <c r="J67" s="252"/>
      <c r="K67" s="252"/>
      <c r="L67" s="252"/>
      <c r="M67" s="253">
        <v>5</v>
      </c>
      <c r="N67" s="254"/>
      <c r="O67" s="255"/>
      <c r="P67" s="253">
        <v>7300000</v>
      </c>
      <c r="Q67" s="254"/>
      <c r="R67" s="254"/>
      <c r="S67" s="254"/>
      <c r="T67" s="254"/>
      <c r="U67" s="255"/>
      <c r="V67" s="256">
        <v>44740</v>
      </c>
      <c r="W67" s="257"/>
      <c r="X67" s="257"/>
      <c r="Y67" s="257"/>
      <c r="Z67" s="257"/>
      <c r="AA67" s="258"/>
      <c r="AB67" s="253"/>
      <c r="AC67" s="254"/>
      <c r="AD67" s="254"/>
      <c r="AE67" s="254"/>
      <c r="AF67" s="255"/>
      <c r="AH67" s="1">
        <f t="shared" si="1"/>
        <v>19</v>
      </c>
    </row>
    <row r="68" spans="1:34" ht="22.5" customHeight="1" x14ac:dyDescent="0.3">
      <c r="A68" s="251" t="s">
        <v>87</v>
      </c>
      <c r="B68" s="251"/>
      <c r="C68" s="251"/>
      <c r="D68" s="251"/>
      <c r="E68" s="252">
        <v>42186</v>
      </c>
      <c r="F68" s="252"/>
      <c r="G68" s="252"/>
      <c r="H68" s="252"/>
      <c r="I68" s="252">
        <v>42217</v>
      </c>
      <c r="J68" s="252"/>
      <c r="K68" s="252"/>
      <c r="L68" s="252"/>
      <c r="M68" s="253">
        <v>34</v>
      </c>
      <c r="N68" s="254"/>
      <c r="O68" s="255"/>
      <c r="P68" s="253">
        <v>12849636</v>
      </c>
      <c r="Q68" s="254"/>
      <c r="R68" s="254"/>
      <c r="S68" s="254"/>
      <c r="T68" s="254"/>
      <c r="U68" s="255"/>
      <c r="V68" s="256">
        <v>388000</v>
      </c>
      <c r="W68" s="257"/>
      <c r="X68" s="257"/>
      <c r="Y68" s="257"/>
      <c r="Z68" s="257"/>
      <c r="AA68" s="258"/>
      <c r="AB68" s="253"/>
      <c r="AC68" s="254"/>
      <c r="AD68" s="254"/>
      <c r="AE68" s="254"/>
      <c r="AF68" s="255"/>
      <c r="AH68" s="1">
        <f t="shared" si="1"/>
        <v>20</v>
      </c>
    </row>
    <row r="69" spans="1:34" ht="22.5" customHeight="1" x14ac:dyDescent="0.3">
      <c r="A69" s="251" t="s">
        <v>88</v>
      </c>
      <c r="B69" s="251"/>
      <c r="C69" s="251"/>
      <c r="D69" s="251"/>
      <c r="E69" s="252">
        <v>42186</v>
      </c>
      <c r="F69" s="252"/>
      <c r="G69" s="252"/>
      <c r="H69" s="252"/>
      <c r="I69" s="252">
        <v>42248</v>
      </c>
      <c r="J69" s="252"/>
      <c r="K69" s="252"/>
      <c r="L69" s="252"/>
      <c r="M69" s="253">
        <v>7</v>
      </c>
      <c r="N69" s="254"/>
      <c r="O69" s="255"/>
      <c r="P69" s="253">
        <v>8733600</v>
      </c>
      <c r="Q69" s="254"/>
      <c r="R69" s="254"/>
      <c r="S69" s="254"/>
      <c r="T69" s="254"/>
      <c r="U69" s="255"/>
      <c r="V69" s="256">
        <v>44740</v>
      </c>
      <c r="W69" s="257"/>
      <c r="X69" s="257"/>
      <c r="Y69" s="257"/>
      <c r="Z69" s="257"/>
      <c r="AA69" s="258"/>
      <c r="AB69" s="253"/>
      <c r="AC69" s="254"/>
      <c r="AD69" s="254"/>
      <c r="AE69" s="254"/>
      <c r="AF69" s="255"/>
      <c r="AH69" s="1">
        <f t="shared" si="1"/>
        <v>21</v>
      </c>
    </row>
    <row r="70" spans="1:34" ht="22.5" customHeight="1" x14ac:dyDescent="0.3">
      <c r="A70" s="251" t="s">
        <v>88</v>
      </c>
      <c r="B70" s="251"/>
      <c r="C70" s="251"/>
      <c r="D70" s="251"/>
      <c r="E70" s="252">
        <v>42186</v>
      </c>
      <c r="F70" s="252"/>
      <c r="G70" s="252"/>
      <c r="H70" s="252"/>
      <c r="I70" s="252">
        <v>42430</v>
      </c>
      <c r="J70" s="252"/>
      <c r="K70" s="252"/>
      <c r="L70" s="252"/>
      <c r="M70" s="253">
        <v>7</v>
      </c>
      <c r="N70" s="254"/>
      <c r="O70" s="255"/>
      <c r="P70" s="253">
        <v>8733660</v>
      </c>
      <c r="Q70" s="254"/>
      <c r="R70" s="254"/>
      <c r="S70" s="254"/>
      <c r="T70" s="254"/>
      <c r="U70" s="255"/>
      <c r="V70" s="256">
        <v>44740</v>
      </c>
      <c r="W70" s="257"/>
      <c r="X70" s="257"/>
      <c r="Y70" s="257"/>
      <c r="Z70" s="257"/>
      <c r="AA70" s="258"/>
      <c r="AB70" s="253"/>
      <c r="AC70" s="254"/>
      <c r="AD70" s="254"/>
      <c r="AE70" s="254"/>
      <c r="AF70" s="255"/>
      <c r="AH70" s="1">
        <f t="shared" si="1"/>
        <v>22</v>
      </c>
    </row>
    <row r="71" spans="1:34" ht="22.5" customHeight="1" x14ac:dyDescent="0.3">
      <c r="A71" s="251" t="s">
        <v>90</v>
      </c>
      <c r="B71" s="251"/>
      <c r="C71" s="251"/>
      <c r="D71" s="251"/>
      <c r="E71" s="252">
        <v>42217</v>
      </c>
      <c r="F71" s="252"/>
      <c r="G71" s="252"/>
      <c r="H71" s="252"/>
      <c r="I71" s="252">
        <v>42248</v>
      </c>
      <c r="J71" s="252"/>
      <c r="K71" s="252"/>
      <c r="L71" s="252"/>
      <c r="M71" s="253">
        <v>16</v>
      </c>
      <c r="N71" s="254"/>
      <c r="O71" s="255"/>
      <c r="P71" s="253">
        <v>5920000</v>
      </c>
      <c r="Q71" s="254"/>
      <c r="R71" s="254"/>
      <c r="S71" s="254"/>
      <c r="T71" s="254"/>
      <c r="U71" s="255"/>
      <c r="V71" s="256">
        <v>156000</v>
      </c>
      <c r="W71" s="257"/>
      <c r="X71" s="257"/>
      <c r="Y71" s="257"/>
      <c r="Z71" s="257"/>
      <c r="AA71" s="258"/>
      <c r="AB71" s="253"/>
      <c r="AC71" s="254"/>
      <c r="AD71" s="254"/>
      <c r="AE71" s="254"/>
      <c r="AF71" s="255"/>
      <c r="AH71" s="1">
        <f t="shared" si="1"/>
        <v>23</v>
      </c>
    </row>
    <row r="72" spans="1:34" ht="22.5" customHeight="1" x14ac:dyDescent="0.3">
      <c r="A72" s="251" t="s">
        <v>87</v>
      </c>
      <c r="B72" s="251"/>
      <c r="C72" s="251"/>
      <c r="D72" s="251"/>
      <c r="E72" s="252">
        <v>42217</v>
      </c>
      <c r="F72" s="252"/>
      <c r="G72" s="252"/>
      <c r="H72" s="252"/>
      <c r="I72" s="252">
        <v>42248</v>
      </c>
      <c r="J72" s="252"/>
      <c r="K72" s="252"/>
      <c r="L72" s="252"/>
      <c r="M72" s="253">
        <v>11</v>
      </c>
      <c r="N72" s="254"/>
      <c r="O72" s="255"/>
      <c r="P72" s="253">
        <v>2900000</v>
      </c>
      <c r="Q72" s="254"/>
      <c r="R72" s="254"/>
      <c r="S72" s="254"/>
      <c r="T72" s="254"/>
      <c r="U72" s="255"/>
      <c r="V72" s="256">
        <v>76000</v>
      </c>
      <c r="W72" s="257"/>
      <c r="X72" s="257"/>
      <c r="Y72" s="257"/>
      <c r="Z72" s="257"/>
      <c r="AA72" s="258"/>
      <c r="AB72" s="253"/>
      <c r="AC72" s="254"/>
      <c r="AD72" s="254"/>
      <c r="AE72" s="254"/>
      <c r="AF72" s="255"/>
      <c r="AH72" s="1">
        <f t="shared" si="1"/>
        <v>24</v>
      </c>
    </row>
    <row r="73" spans="1:34" ht="22.5" customHeight="1" x14ac:dyDescent="0.3">
      <c r="A73" s="251" t="s">
        <v>88</v>
      </c>
      <c r="B73" s="251"/>
      <c r="C73" s="251"/>
      <c r="D73" s="251"/>
      <c r="E73" s="252">
        <v>42217</v>
      </c>
      <c r="F73" s="252"/>
      <c r="G73" s="252"/>
      <c r="H73" s="252"/>
      <c r="I73" s="252">
        <v>42278</v>
      </c>
      <c r="J73" s="252"/>
      <c r="K73" s="252"/>
      <c r="L73" s="252"/>
      <c r="M73" s="253">
        <v>8</v>
      </c>
      <c r="N73" s="254"/>
      <c r="O73" s="255"/>
      <c r="P73" s="253">
        <v>11640800</v>
      </c>
      <c r="Q73" s="254"/>
      <c r="R73" s="254"/>
      <c r="S73" s="254"/>
      <c r="T73" s="254"/>
      <c r="U73" s="255"/>
      <c r="V73" s="256">
        <v>65760</v>
      </c>
      <c r="W73" s="257"/>
      <c r="X73" s="257"/>
      <c r="Y73" s="257"/>
      <c r="Z73" s="257"/>
      <c r="AA73" s="258"/>
      <c r="AB73" s="253"/>
      <c r="AC73" s="254"/>
      <c r="AD73" s="254"/>
      <c r="AE73" s="254"/>
      <c r="AF73" s="255"/>
      <c r="AH73" s="1">
        <f t="shared" si="1"/>
        <v>25</v>
      </c>
    </row>
    <row r="74" spans="1:34" ht="22.5" customHeight="1" x14ac:dyDescent="0.3">
      <c r="A74" s="251" t="s">
        <v>88</v>
      </c>
      <c r="B74" s="251"/>
      <c r="C74" s="251"/>
      <c r="D74" s="251"/>
      <c r="E74" s="252">
        <v>42217</v>
      </c>
      <c r="F74" s="252"/>
      <c r="G74" s="252"/>
      <c r="H74" s="252"/>
      <c r="I74" s="252">
        <v>42430</v>
      </c>
      <c r="J74" s="252"/>
      <c r="K74" s="252"/>
      <c r="L74" s="252"/>
      <c r="M74" s="253">
        <v>8</v>
      </c>
      <c r="N74" s="254"/>
      <c r="O74" s="255"/>
      <c r="P74" s="253">
        <v>10140800</v>
      </c>
      <c r="Q74" s="254"/>
      <c r="R74" s="254"/>
      <c r="S74" s="254"/>
      <c r="T74" s="254"/>
      <c r="U74" s="255"/>
      <c r="V74" s="256">
        <v>47640</v>
      </c>
      <c r="W74" s="257"/>
      <c r="X74" s="257"/>
      <c r="Y74" s="257"/>
      <c r="Z74" s="257"/>
      <c r="AA74" s="258"/>
      <c r="AB74" s="253"/>
      <c r="AC74" s="254"/>
      <c r="AD74" s="254"/>
      <c r="AE74" s="254"/>
      <c r="AF74" s="255"/>
      <c r="AH74" s="1">
        <f t="shared" si="1"/>
        <v>26</v>
      </c>
    </row>
    <row r="75" spans="1:34" ht="22.5" customHeight="1" x14ac:dyDescent="0.3">
      <c r="A75" s="251" t="s">
        <v>90</v>
      </c>
      <c r="B75" s="251"/>
      <c r="C75" s="251"/>
      <c r="D75" s="251"/>
      <c r="E75" s="252">
        <v>42217</v>
      </c>
      <c r="F75" s="252"/>
      <c r="G75" s="252"/>
      <c r="H75" s="252"/>
      <c r="I75" s="252">
        <v>42430</v>
      </c>
      <c r="J75" s="252"/>
      <c r="K75" s="252"/>
      <c r="L75" s="252"/>
      <c r="M75" s="253">
        <v>16</v>
      </c>
      <c r="N75" s="254"/>
      <c r="O75" s="255"/>
      <c r="P75" s="253">
        <v>4289810</v>
      </c>
      <c r="Q75" s="254"/>
      <c r="R75" s="254"/>
      <c r="S75" s="254"/>
      <c r="T75" s="254"/>
      <c r="U75" s="255"/>
      <c r="V75" s="256">
        <v>128640</v>
      </c>
      <c r="W75" s="257"/>
      <c r="X75" s="257"/>
      <c r="Y75" s="257"/>
      <c r="Z75" s="257"/>
      <c r="AA75" s="258"/>
      <c r="AB75" s="253"/>
      <c r="AC75" s="254"/>
      <c r="AD75" s="254"/>
      <c r="AE75" s="254"/>
      <c r="AF75" s="255"/>
      <c r="AH75" s="1">
        <f t="shared" si="1"/>
        <v>27</v>
      </c>
    </row>
    <row r="76" spans="1:34" ht="22.5" customHeight="1" x14ac:dyDescent="0.3">
      <c r="A76" s="251" t="s">
        <v>87</v>
      </c>
      <c r="B76" s="251"/>
      <c r="C76" s="251"/>
      <c r="D76" s="251"/>
      <c r="E76" s="252">
        <v>42217</v>
      </c>
      <c r="F76" s="252"/>
      <c r="G76" s="252"/>
      <c r="H76" s="252"/>
      <c r="I76" s="252">
        <v>42430</v>
      </c>
      <c r="J76" s="252"/>
      <c r="K76" s="252"/>
      <c r="L76" s="252"/>
      <c r="M76" s="253">
        <v>11</v>
      </c>
      <c r="N76" s="254"/>
      <c r="O76" s="255"/>
      <c r="P76" s="253">
        <v>2900000</v>
      </c>
      <c r="Q76" s="254"/>
      <c r="R76" s="254"/>
      <c r="S76" s="254"/>
      <c r="T76" s="254"/>
      <c r="U76" s="255"/>
      <c r="V76" s="256">
        <v>76000</v>
      </c>
      <c r="W76" s="257"/>
      <c r="X76" s="257"/>
      <c r="Y76" s="257"/>
      <c r="Z76" s="257"/>
      <c r="AA76" s="258"/>
      <c r="AB76" s="253"/>
      <c r="AC76" s="254"/>
      <c r="AD76" s="254"/>
      <c r="AE76" s="254"/>
      <c r="AF76" s="255"/>
      <c r="AH76" s="1">
        <f t="shared" si="1"/>
        <v>28</v>
      </c>
    </row>
    <row r="77" spans="1:34" ht="22.5" customHeight="1" x14ac:dyDescent="0.3">
      <c r="A77" s="251" t="s">
        <v>91</v>
      </c>
      <c r="B77" s="251"/>
      <c r="C77" s="251"/>
      <c r="D77" s="251"/>
      <c r="E77" s="252">
        <v>42248</v>
      </c>
      <c r="F77" s="252"/>
      <c r="G77" s="252"/>
      <c r="H77" s="252"/>
      <c r="I77" s="252">
        <v>42278</v>
      </c>
      <c r="J77" s="252"/>
      <c r="K77" s="252"/>
      <c r="L77" s="252"/>
      <c r="M77" s="253">
        <v>22</v>
      </c>
      <c r="N77" s="254"/>
      <c r="O77" s="255"/>
      <c r="P77" s="253">
        <v>6275190</v>
      </c>
      <c r="Q77" s="254"/>
      <c r="R77" s="254"/>
      <c r="S77" s="254"/>
      <c r="T77" s="254"/>
      <c r="U77" s="255"/>
      <c r="V77" s="256">
        <v>188220</v>
      </c>
      <c r="W77" s="257"/>
      <c r="X77" s="257"/>
      <c r="Y77" s="257"/>
      <c r="Z77" s="257"/>
      <c r="AA77" s="258"/>
      <c r="AB77" s="253"/>
      <c r="AC77" s="254"/>
      <c r="AD77" s="254"/>
      <c r="AE77" s="254"/>
      <c r="AF77" s="255"/>
      <c r="AH77" s="1">
        <f t="shared" ref="AH77:AH78" si="2">AH76+1</f>
        <v>29</v>
      </c>
    </row>
    <row r="78" spans="1:34" ht="22.5" customHeight="1" x14ac:dyDescent="0.3">
      <c r="A78" s="251" t="s">
        <v>87</v>
      </c>
      <c r="B78" s="251"/>
      <c r="C78" s="251"/>
      <c r="D78" s="251"/>
      <c r="E78" s="252">
        <v>42248</v>
      </c>
      <c r="F78" s="252"/>
      <c r="G78" s="252"/>
      <c r="H78" s="252"/>
      <c r="I78" s="252">
        <v>42278</v>
      </c>
      <c r="J78" s="252"/>
      <c r="K78" s="252"/>
      <c r="L78" s="252"/>
      <c r="M78" s="253">
        <v>36</v>
      </c>
      <c r="N78" s="254"/>
      <c r="O78" s="255"/>
      <c r="P78" s="253">
        <v>13624460</v>
      </c>
      <c r="Q78" s="254"/>
      <c r="R78" s="254"/>
      <c r="S78" s="254"/>
      <c r="T78" s="254"/>
      <c r="U78" s="255"/>
      <c r="V78" s="256">
        <v>454610</v>
      </c>
      <c r="W78" s="257"/>
      <c r="X78" s="257"/>
      <c r="Y78" s="257"/>
      <c r="Z78" s="257"/>
      <c r="AA78" s="258"/>
      <c r="AB78" s="253"/>
      <c r="AC78" s="254"/>
      <c r="AD78" s="254"/>
      <c r="AE78" s="254"/>
      <c r="AF78" s="255"/>
      <c r="AH78" s="1">
        <f t="shared" si="2"/>
        <v>30</v>
      </c>
    </row>
    <row r="82" spans="1:34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27"/>
    </row>
    <row r="83" spans="1:34" ht="18.75" customHeight="1" x14ac:dyDescent="0.3">
      <c r="A83" s="259" t="s">
        <v>61</v>
      </c>
      <c r="B83" s="260"/>
      <c r="C83" s="260"/>
      <c r="D83" s="261"/>
      <c r="E83" s="259" t="s">
        <v>62</v>
      </c>
      <c r="F83" s="260"/>
      <c r="G83" s="260"/>
      <c r="H83" s="261"/>
      <c r="I83" s="259" t="s">
        <v>63</v>
      </c>
      <c r="J83" s="260"/>
      <c r="K83" s="260"/>
      <c r="L83" s="261"/>
      <c r="M83" s="247" t="s">
        <v>64</v>
      </c>
      <c r="N83" s="248"/>
      <c r="O83" s="197"/>
      <c r="P83" s="247" t="s">
        <v>65</v>
      </c>
      <c r="Q83" s="248"/>
      <c r="R83" s="248"/>
      <c r="S83" s="248"/>
      <c r="T83" s="248"/>
      <c r="U83" s="197"/>
      <c r="V83" s="55" t="s">
        <v>66</v>
      </c>
      <c r="W83" s="55"/>
      <c r="X83" s="55"/>
      <c r="Y83" s="55"/>
      <c r="Z83" s="55"/>
      <c r="AA83" s="55"/>
      <c r="AB83" s="55"/>
      <c r="AC83" s="55"/>
      <c r="AD83" s="55"/>
      <c r="AE83" s="55"/>
      <c r="AF83" s="55"/>
    </row>
    <row r="84" spans="1:34" ht="18.75" customHeight="1" x14ac:dyDescent="0.3">
      <c r="A84" s="262"/>
      <c r="B84" s="122"/>
      <c r="C84" s="122"/>
      <c r="D84" s="123"/>
      <c r="E84" s="262"/>
      <c r="F84" s="122"/>
      <c r="G84" s="122"/>
      <c r="H84" s="123"/>
      <c r="I84" s="262"/>
      <c r="J84" s="122"/>
      <c r="K84" s="122"/>
      <c r="L84" s="123"/>
      <c r="M84" s="198"/>
      <c r="N84" s="249"/>
      <c r="O84" s="199"/>
      <c r="P84" s="198"/>
      <c r="Q84" s="249"/>
      <c r="R84" s="249"/>
      <c r="S84" s="249"/>
      <c r="T84" s="249"/>
      <c r="U84" s="199"/>
      <c r="V84" s="55" t="s">
        <v>67</v>
      </c>
      <c r="W84" s="55"/>
      <c r="X84" s="55"/>
      <c r="Y84" s="55"/>
      <c r="Z84" s="55"/>
      <c r="AA84" s="55"/>
      <c r="AB84" s="250" t="s">
        <v>68</v>
      </c>
      <c r="AC84" s="250"/>
      <c r="AD84" s="250"/>
      <c r="AE84" s="250"/>
      <c r="AF84" s="250"/>
    </row>
    <row r="85" spans="1:34" ht="22.5" customHeight="1" x14ac:dyDescent="0.3">
      <c r="A85" s="251" t="s">
        <v>88</v>
      </c>
      <c r="B85" s="251"/>
      <c r="C85" s="251"/>
      <c r="D85" s="251"/>
      <c r="E85" s="252">
        <v>42248</v>
      </c>
      <c r="F85" s="252"/>
      <c r="G85" s="252"/>
      <c r="H85" s="252"/>
      <c r="I85" s="252">
        <v>42309</v>
      </c>
      <c r="J85" s="252"/>
      <c r="K85" s="252"/>
      <c r="L85" s="252"/>
      <c r="M85" s="253">
        <v>8</v>
      </c>
      <c r="N85" s="254"/>
      <c r="O85" s="255"/>
      <c r="P85" s="253">
        <v>10140800</v>
      </c>
      <c r="Q85" s="254"/>
      <c r="R85" s="254"/>
      <c r="S85" s="254"/>
      <c r="T85" s="254"/>
      <c r="U85" s="255"/>
      <c r="V85" s="256">
        <v>47640</v>
      </c>
      <c r="W85" s="257"/>
      <c r="X85" s="257"/>
      <c r="Y85" s="257"/>
      <c r="Z85" s="257"/>
      <c r="AA85" s="258"/>
      <c r="AB85" s="253"/>
      <c r="AC85" s="254"/>
      <c r="AD85" s="254"/>
      <c r="AE85" s="254"/>
      <c r="AF85" s="255"/>
      <c r="AH85" s="1">
        <v>1</v>
      </c>
    </row>
    <row r="86" spans="1:34" ht="22.5" customHeight="1" x14ac:dyDescent="0.3">
      <c r="A86" s="251" t="s">
        <v>88</v>
      </c>
      <c r="B86" s="251"/>
      <c r="C86" s="251"/>
      <c r="D86" s="251"/>
      <c r="E86" s="252">
        <v>42248</v>
      </c>
      <c r="F86" s="252"/>
      <c r="G86" s="252"/>
      <c r="H86" s="252"/>
      <c r="I86" s="252">
        <v>42370</v>
      </c>
      <c r="J86" s="252"/>
      <c r="K86" s="252"/>
      <c r="L86" s="252"/>
      <c r="M86" s="253">
        <v>8</v>
      </c>
      <c r="N86" s="254"/>
      <c r="O86" s="255"/>
      <c r="P86" s="253">
        <v>10140800</v>
      </c>
      <c r="Q86" s="254"/>
      <c r="R86" s="254"/>
      <c r="S86" s="254"/>
      <c r="T86" s="254"/>
      <c r="U86" s="255"/>
      <c r="V86" s="256">
        <v>47640</v>
      </c>
      <c r="W86" s="257"/>
      <c r="X86" s="257"/>
      <c r="Y86" s="257"/>
      <c r="Z86" s="257"/>
      <c r="AA86" s="258"/>
      <c r="AB86" s="253"/>
      <c r="AC86" s="254"/>
      <c r="AD86" s="254"/>
      <c r="AE86" s="254"/>
      <c r="AF86" s="255"/>
      <c r="AH86" s="1">
        <f>AH85+1</f>
        <v>2</v>
      </c>
    </row>
    <row r="87" spans="1:34" ht="22.5" customHeight="1" x14ac:dyDescent="0.3">
      <c r="A87" s="251" t="s">
        <v>88</v>
      </c>
      <c r="B87" s="251"/>
      <c r="C87" s="251"/>
      <c r="D87" s="251"/>
      <c r="E87" s="252">
        <v>42278</v>
      </c>
      <c r="F87" s="252"/>
      <c r="G87" s="252"/>
      <c r="H87" s="252"/>
      <c r="I87" s="252">
        <v>42370</v>
      </c>
      <c r="J87" s="252"/>
      <c r="K87" s="252"/>
      <c r="L87" s="252"/>
      <c r="M87" s="253">
        <v>8</v>
      </c>
      <c r="N87" s="254"/>
      <c r="O87" s="255"/>
      <c r="P87" s="253">
        <v>10140800</v>
      </c>
      <c r="Q87" s="254"/>
      <c r="R87" s="254"/>
      <c r="S87" s="254"/>
      <c r="T87" s="254"/>
      <c r="U87" s="255"/>
      <c r="V87" s="256">
        <v>47640</v>
      </c>
      <c r="W87" s="257"/>
      <c r="X87" s="257"/>
      <c r="Y87" s="257"/>
      <c r="Z87" s="257"/>
      <c r="AA87" s="258"/>
      <c r="AB87" s="253"/>
      <c r="AC87" s="254"/>
      <c r="AD87" s="254"/>
      <c r="AE87" s="254"/>
      <c r="AF87" s="255"/>
      <c r="AH87" s="1">
        <f t="shared" ref="AH87:AH114" si="3">AH86+1</f>
        <v>3</v>
      </c>
    </row>
    <row r="88" spans="1:34" ht="22.5" customHeight="1" x14ac:dyDescent="0.3">
      <c r="A88" s="251" t="s">
        <v>90</v>
      </c>
      <c r="B88" s="251"/>
      <c r="C88" s="251"/>
      <c r="D88" s="251"/>
      <c r="E88" s="252">
        <v>42278</v>
      </c>
      <c r="F88" s="252"/>
      <c r="G88" s="252"/>
      <c r="H88" s="252"/>
      <c r="I88" s="252">
        <v>42370</v>
      </c>
      <c r="J88" s="252"/>
      <c r="K88" s="252"/>
      <c r="L88" s="252"/>
      <c r="M88" s="253">
        <v>17</v>
      </c>
      <c r="N88" s="254"/>
      <c r="O88" s="255"/>
      <c r="P88" s="253">
        <v>2306420</v>
      </c>
      <c r="Q88" s="254"/>
      <c r="R88" s="254"/>
      <c r="S88" s="254"/>
      <c r="T88" s="254"/>
      <c r="U88" s="255"/>
      <c r="V88" s="256">
        <v>69180</v>
      </c>
      <c r="W88" s="257"/>
      <c r="X88" s="257"/>
      <c r="Y88" s="257"/>
      <c r="Z88" s="257"/>
      <c r="AA88" s="258"/>
      <c r="AB88" s="253"/>
      <c r="AC88" s="254"/>
      <c r="AD88" s="254"/>
      <c r="AE88" s="254"/>
      <c r="AF88" s="255"/>
      <c r="AH88" s="1">
        <f t="shared" si="3"/>
        <v>4</v>
      </c>
    </row>
    <row r="89" spans="1:34" ht="22.5" customHeight="1" x14ac:dyDescent="0.3">
      <c r="A89" s="251" t="s">
        <v>87</v>
      </c>
      <c r="B89" s="251"/>
      <c r="C89" s="251"/>
      <c r="D89" s="251"/>
      <c r="E89" s="252">
        <v>42278</v>
      </c>
      <c r="F89" s="252"/>
      <c r="G89" s="252"/>
      <c r="H89" s="252"/>
      <c r="I89" s="252">
        <v>42370</v>
      </c>
      <c r="J89" s="252"/>
      <c r="K89" s="252"/>
      <c r="L89" s="252"/>
      <c r="M89" s="253">
        <v>2</v>
      </c>
      <c r="N89" s="254"/>
      <c r="O89" s="255"/>
      <c r="P89" s="253">
        <v>333800</v>
      </c>
      <c r="Q89" s="254"/>
      <c r="R89" s="254"/>
      <c r="S89" s="254"/>
      <c r="T89" s="254"/>
      <c r="U89" s="255"/>
      <c r="V89" s="256">
        <v>12550</v>
      </c>
      <c r="W89" s="257"/>
      <c r="X89" s="257"/>
      <c r="Y89" s="257"/>
      <c r="Z89" s="257"/>
      <c r="AA89" s="258"/>
      <c r="AB89" s="253"/>
      <c r="AC89" s="254"/>
      <c r="AD89" s="254"/>
      <c r="AE89" s="254"/>
      <c r="AF89" s="255"/>
      <c r="AH89" s="1">
        <f t="shared" si="3"/>
        <v>5</v>
      </c>
    </row>
    <row r="90" spans="1:34" ht="22.5" customHeight="1" x14ac:dyDescent="0.3">
      <c r="A90" s="251" t="s">
        <v>88</v>
      </c>
      <c r="B90" s="251"/>
      <c r="C90" s="251"/>
      <c r="D90" s="251"/>
      <c r="E90" s="252">
        <v>42309</v>
      </c>
      <c r="F90" s="252"/>
      <c r="G90" s="252"/>
      <c r="H90" s="252"/>
      <c r="I90" s="252">
        <v>42370</v>
      </c>
      <c r="J90" s="252"/>
      <c r="K90" s="252"/>
      <c r="L90" s="252"/>
      <c r="M90" s="253">
        <v>8</v>
      </c>
      <c r="N90" s="254"/>
      <c r="O90" s="255"/>
      <c r="P90" s="253">
        <v>10140800</v>
      </c>
      <c r="Q90" s="254"/>
      <c r="R90" s="254"/>
      <c r="S90" s="254"/>
      <c r="T90" s="254"/>
      <c r="U90" s="255"/>
      <c r="V90" s="256">
        <v>47640</v>
      </c>
      <c r="W90" s="257"/>
      <c r="X90" s="257"/>
      <c r="Y90" s="257"/>
      <c r="Z90" s="257"/>
      <c r="AA90" s="258"/>
      <c r="AB90" s="253"/>
      <c r="AC90" s="254"/>
      <c r="AD90" s="254"/>
      <c r="AE90" s="254"/>
      <c r="AF90" s="255"/>
      <c r="AH90" s="1">
        <f t="shared" si="3"/>
        <v>6</v>
      </c>
    </row>
    <row r="91" spans="1:34" ht="22.5" customHeight="1" x14ac:dyDescent="0.3">
      <c r="A91" s="251" t="s">
        <v>90</v>
      </c>
      <c r="B91" s="251"/>
      <c r="C91" s="251"/>
      <c r="D91" s="251"/>
      <c r="E91" s="252">
        <v>42309</v>
      </c>
      <c r="F91" s="252"/>
      <c r="G91" s="252"/>
      <c r="H91" s="252"/>
      <c r="I91" s="252">
        <v>42370</v>
      </c>
      <c r="J91" s="252"/>
      <c r="K91" s="252"/>
      <c r="L91" s="252"/>
      <c r="M91" s="253">
        <v>27</v>
      </c>
      <c r="N91" s="254"/>
      <c r="O91" s="255"/>
      <c r="P91" s="253">
        <v>16626640</v>
      </c>
      <c r="Q91" s="254"/>
      <c r="R91" s="254"/>
      <c r="S91" s="254"/>
      <c r="T91" s="254"/>
      <c r="U91" s="255"/>
      <c r="V91" s="256">
        <v>498760</v>
      </c>
      <c r="W91" s="257"/>
      <c r="X91" s="257"/>
      <c r="Y91" s="257"/>
      <c r="Z91" s="257"/>
      <c r="AA91" s="258"/>
      <c r="AB91" s="253"/>
      <c r="AC91" s="254"/>
      <c r="AD91" s="254"/>
      <c r="AE91" s="254"/>
      <c r="AF91" s="255"/>
      <c r="AH91" s="1">
        <f t="shared" si="3"/>
        <v>7</v>
      </c>
    </row>
    <row r="92" spans="1:34" ht="22.5" customHeight="1" x14ac:dyDescent="0.3">
      <c r="A92" s="251" t="s">
        <v>87</v>
      </c>
      <c r="B92" s="251"/>
      <c r="C92" s="251"/>
      <c r="D92" s="251"/>
      <c r="E92" s="252">
        <v>42309</v>
      </c>
      <c r="F92" s="252"/>
      <c r="G92" s="252"/>
      <c r="H92" s="252"/>
      <c r="I92" s="252">
        <v>42370</v>
      </c>
      <c r="J92" s="252"/>
      <c r="K92" s="252"/>
      <c r="L92" s="252"/>
      <c r="M92" s="253">
        <v>57</v>
      </c>
      <c r="N92" s="254"/>
      <c r="O92" s="255"/>
      <c r="P92" s="253">
        <v>3939000</v>
      </c>
      <c r="Q92" s="254"/>
      <c r="R92" s="254"/>
      <c r="S92" s="254"/>
      <c r="T92" s="254"/>
      <c r="U92" s="255"/>
      <c r="V92" s="256"/>
      <c r="W92" s="257"/>
      <c r="X92" s="257"/>
      <c r="Y92" s="257"/>
      <c r="Z92" s="257"/>
      <c r="AA92" s="258"/>
      <c r="AB92" s="253"/>
      <c r="AC92" s="254"/>
      <c r="AD92" s="254"/>
      <c r="AE92" s="254"/>
      <c r="AF92" s="255"/>
      <c r="AH92" s="1">
        <f t="shared" si="3"/>
        <v>8</v>
      </c>
    </row>
    <row r="93" spans="1:34" ht="22.5" customHeight="1" x14ac:dyDescent="0.3">
      <c r="A93" s="251" t="s">
        <v>91</v>
      </c>
      <c r="B93" s="251"/>
      <c r="C93" s="251"/>
      <c r="D93" s="251"/>
      <c r="E93" s="252">
        <v>42339</v>
      </c>
      <c r="F93" s="252"/>
      <c r="G93" s="252"/>
      <c r="H93" s="252"/>
      <c r="I93" s="252">
        <v>42370</v>
      </c>
      <c r="J93" s="252"/>
      <c r="K93" s="252"/>
      <c r="L93" s="252"/>
      <c r="M93" s="253">
        <v>11</v>
      </c>
      <c r="N93" s="254"/>
      <c r="O93" s="255"/>
      <c r="P93" s="253">
        <v>9700000</v>
      </c>
      <c r="Q93" s="254"/>
      <c r="R93" s="254"/>
      <c r="S93" s="254"/>
      <c r="T93" s="254"/>
      <c r="U93" s="255"/>
      <c r="V93" s="256">
        <v>291000</v>
      </c>
      <c r="W93" s="257"/>
      <c r="X93" s="257"/>
      <c r="Y93" s="257"/>
      <c r="Z93" s="257"/>
      <c r="AA93" s="258"/>
      <c r="AB93" s="253"/>
      <c r="AC93" s="254"/>
      <c r="AD93" s="254"/>
      <c r="AE93" s="254"/>
      <c r="AF93" s="255"/>
      <c r="AH93" s="1">
        <f t="shared" si="3"/>
        <v>9</v>
      </c>
    </row>
    <row r="94" spans="1:34" ht="22.5" customHeight="1" x14ac:dyDescent="0.3">
      <c r="A94" s="251" t="s">
        <v>92</v>
      </c>
      <c r="B94" s="251"/>
      <c r="C94" s="251"/>
      <c r="D94" s="251"/>
      <c r="E94" s="252">
        <v>42339</v>
      </c>
      <c r="F94" s="252"/>
      <c r="G94" s="252"/>
      <c r="H94" s="252"/>
      <c r="I94" s="252">
        <v>42370</v>
      </c>
      <c r="J94" s="252"/>
      <c r="K94" s="252"/>
      <c r="L94" s="252"/>
      <c r="M94" s="253">
        <v>27</v>
      </c>
      <c r="N94" s="254"/>
      <c r="O94" s="255"/>
      <c r="P94" s="253">
        <v>2508200</v>
      </c>
      <c r="Q94" s="254"/>
      <c r="R94" s="254"/>
      <c r="S94" s="254"/>
      <c r="T94" s="254"/>
      <c r="U94" s="255"/>
      <c r="V94" s="256"/>
      <c r="W94" s="257"/>
      <c r="X94" s="257"/>
      <c r="Y94" s="257"/>
      <c r="Z94" s="257"/>
      <c r="AA94" s="258"/>
      <c r="AB94" s="253"/>
      <c r="AC94" s="254"/>
      <c r="AD94" s="254"/>
      <c r="AE94" s="254"/>
      <c r="AF94" s="255"/>
      <c r="AH94" s="1">
        <f t="shared" si="3"/>
        <v>10</v>
      </c>
    </row>
    <row r="95" spans="1:34" ht="22.5" customHeight="1" x14ac:dyDescent="0.3">
      <c r="A95" s="251" t="s">
        <v>86</v>
      </c>
      <c r="B95" s="251"/>
      <c r="C95" s="251"/>
      <c r="D95" s="251"/>
      <c r="E95" s="252">
        <v>42339</v>
      </c>
      <c r="F95" s="252"/>
      <c r="G95" s="252"/>
      <c r="H95" s="252"/>
      <c r="I95" s="252">
        <v>42401</v>
      </c>
      <c r="J95" s="252"/>
      <c r="K95" s="252"/>
      <c r="L95" s="252"/>
      <c r="M95" s="253">
        <v>8</v>
      </c>
      <c r="N95" s="254"/>
      <c r="O95" s="255"/>
      <c r="P95" s="253">
        <v>10140800</v>
      </c>
      <c r="Q95" s="254"/>
      <c r="R95" s="254"/>
      <c r="S95" s="254"/>
      <c r="T95" s="254"/>
      <c r="U95" s="255"/>
      <c r="V95" s="256">
        <v>47640</v>
      </c>
      <c r="W95" s="257"/>
      <c r="X95" s="257"/>
      <c r="Y95" s="257"/>
      <c r="Z95" s="257"/>
      <c r="AA95" s="258"/>
      <c r="AB95" s="253"/>
      <c r="AC95" s="254"/>
      <c r="AD95" s="254"/>
      <c r="AE95" s="254"/>
      <c r="AF95" s="255"/>
      <c r="AH95" s="1">
        <f t="shared" si="3"/>
        <v>11</v>
      </c>
    </row>
    <row r="96" spans="1:34" ht="22.5" customHeight="1" x14ac:dyDescent="0.3">
      <c r="A96" s="251"/>
      <c r="B96" s="251"/>
      <c r="C96" s="251"/>
      <c r="D96" s="251"/>
      <c r="E96" s="252"/>
      <c r="F96" s="252"/>
      <c r="G96" s="252"/>
      <c r="H96" s="252"/>
      <c r="I96" s="252"/>
      <c r="J96" s="252"/>
      <c r="K96" s="252"/>
      <c r="L96" s="252"/>
      <c r="M96" s="253"/>
      <c r="N96" s="254"/>
      <c r="O96" s="255"/>
      <c r="P96" s="253"/>
      <c r="Q96" s="254"/>
      <c r="R96" s="254"/>
      <c r="S96" s="254"/>
      <c r="T96" s="254"/>
      <c r="U96" s="255"/>
      <c r="V96" s="256"/>
      <c r="W96" s="257"/>
      <c r="X96" s="257"/>
      <c r="Y96" s="257"/>
      <c r="Z96" s="257"/>
      <c r="AA96" s="258"/>
      <c r="AB96" s="253"/>
      <c r="AC96" s="254"/>
      <c r="AD96" s="254"/>
      <c r="AE96" s="254"/>
      <c r="AF96" s="255"/>
      <c r="AH96" s="1">
        <f t="shared" si="3"/>
        <v>12</v>
      </c>
    </row>
    <row r="97" spans="1:34" ht="22.5" customHeight="1" x14ac:dyDescent="0.3">
      <c r="A97" s="251"/>
      <c r="B97" s="251"/>
      <c r="C97" s="251"/>
      <c r="D97" s="251"/>
      <c r="E97" s="252"/>
      <c r="F97" s="252"/>
      <c r="G97" s="252"/>
      <c r="H97" s="252"/>
      <c r="I97" s="252"/>
      <c r="J97" s="252"/>
      <c r="K97" s="252"/>
      <c r="L97" s="252"/>
      <c r="M97" s="253"/>
      <c r="N97" s="254"/>
      <c r="O97" s="255"/>
      <c r="P97" s="253"/>
      <c r="Q97" s="254"/>
      <c r="R97" s="254"/>
      <c r="S97" s="254"/>
      <c r="T97" s="254"/>
      <c r="U97" s="255"/>
      <c r="V97" s="256"/>
      <c r="W97" s="257"/>
      <c r="X97" s="257"/>
      <c r="Y97" s="257"/>
      <c r="Z97" s="257"/>
      <c r="AA97" s="258"/>
      <c r="AB97" s="253"/>
      <c r="AC97" s="254"/>
      <c r="AD97" s="254"/>
      <c r="AE97" s="254"/>
      <c r="AF97" s="255"/>
      <c r="AH97" s="1">
        <f t="shared" si="3"/>
        <v>13</v>
      </c>
    </row>
    <row r="98" spans="1:34" ht="22.5" customHeight="1" x14ac:dyDescent="0.3">
      <c r="A98" s="251"/>
      <c r="B98" s="251"/>
      <c r="C98" s="251"/>
      <c r="D98" s="251"/>
      <c r="E98" s="252"/>
      <c r="F98" s="252"/>
      <c r="G98" s="252"/>
      <c r="H98" s="252"/>
      <c r="I98" s="252"/>
      <c r="J98" s="252"/>
      <c r="K98" s="252"/>
      <c r="L98" s="252"/>
      <c r="M98" s="253"/>
      <c r="N98" s="254"/>
      <c r="O98" s="255"/>
      <c r="P98" s="253"/>
      <c r="Q98" s="254"/>
      <c r="R98" s="254"/>
      <c r="S98" s="254"/>
      <c r="T98" s="254"/>
      <c r="U98" s="255"/>
      <c r="V98" s="256"/>
      <c r="W98" s="257"/>
      <c r="X98" s="257"/>
      <c r="Y98" s="257"/>
      <c r="Z98" s="257"/>
      <c r="AA98" s="258"/>
      <c r="AB98" s="253"/>
      <c r="AC98" s="254"/>
      <c r="AD98" s="254"/>
      <c r="AE98" s="254"/>
      <c r="AF98" s="255"/>
      <c r="AH98" s="1">
        <f t="shared" si="3"/>
        <v>14</v>
      </c>
    </row>
    <row r="99" spans="1:34" ht="22.5" customHeight="1" x14ac:dyDescent="0.3">
      <c r="A99" s="251"/>
      <c r="B99" s="251"/>
      <c r="C99" s="251"/>
      <c r="D99" s="251"/>
      <c r="E99" s="252"/>
      <c r="F99" s="252"/>
      <c r="G99" s="252"/>
      <c r="H99" s="252"/>
      <c r="I99" s="252"/>
      <c r="J99" s="252"/>
      <c r="K99" s="252"/>
      <c r="L99" s="252"/>
      <c r="M99" s="253"/>
      <c r="N99" s="254"/>
      <c r="O99" s="255"/>
      <c r="P99" s="253"/>
      <c r="Q99" s="254"/>
      <c r="R99" s="254"/>
      <c r="S99" s="254"/>
      <c r="T99" s="254"/>
      <c r="U99" s="255"/>
      <c r="V99" s="256"/>
      <c r="W99" s="257"/>
      <c r="X99" s="257"/>
      <c r="Y99" s="257"/>
      <c r="Z99" s="257"/>
      <c r="AA99" s="258"/>
      <c r="AB99" s="253"/>
      <c r="AC99" s="254"/>
      <c r="AD99" s="254"/>
      <c r="AE99" s="254"/>
      <c r="AF99" s="255"/>
      <c r="AH99" s="1">
        <f t="shared" si="3"/>
        <v>15</v>
      </c>
    </row>
    <row r="100" spans="1:34" ht="22.5" customHeight="1" x14ac:dyDescent="0.3">
      <c r="A100" s="251"/>
      <c r="B100" s="251"/>
      <c r="C100" s="251"/>
      <c r="D100" s="251"/>
      <c r="E100" s="252"/>
      <c r="F100" s="252"/>
      <c r="G100" s="252"/>
      <c r="H100" s="252"/>
      <c r="I100" s="252"/>
      <c r="J100" s="252"/>
      <c r="K100" s="252"/>
      <c r="L100" s="252"/>
      <c r="M100" s="253"/>
      <c r="N100" s="254"/>
      <c r="O100" s="255"/>
      <c r="P100" s="253"/>
      <c r="Q100" s="254"/>
      <c r="R100" s="254"/>
      <c r="S100" s="254"/>
      <c r="T100" s="254"/>
      <c r="U100" s="255"/>
      <c r="V100" s="256"/>
      <c r="W100" s="257"/>
      <c r="X100" s="257"/>
      <c r="Y100" s="257"/>
      <c r="Z100" s="257"/>
      <c r="AA100" s="258"/>
      <c r="AB100" s="253"/>
      <c r="AC100" s="254"/>
      <c r="AD100" s="254"/>
      <c r="AE100" s="254"/>
      <c r="AF100" s="255"/>
      <c r="AH100" s="1">
        <f t="shared" si="3"/>
        <v>16</v>
      </c>
    </row>
    <row r="101" spans="1:34" ht="22.5" customHeight="1" x14ac:dyDescent="0.3">
      <c r="A101" s="251"/>
      <c r="B101" s="251"/>
      <c r="C101" s="251"/>
      <c r="D101" s="251"/>
      <c r="E101" s="252"/>
      <c r="F101" s="252"/>
      <c r="G101" s="252"/>
      <c r="H101" s="252"/>
      <c r="I101" s="252"/>
      <c r="J101" s="252"/>
      <c r="K101" s="252"/>
      <c r="L101" s="252"/>
      <c r="M101" s="253"/>
      <c r="N101" s="254"/>
      <c r="O101" s="255"/>
      <c r="P101" s="253"/>
      <c r="Q101" s="254"/>
      <c r="R101" s="254"/>
      <c r="S101" s="254"/>
      <c r="T101" s="254"/>
      <c r="U101" s="255"/>
      <c r="V101" s="256"/>
      <c r="W101" s="257"/>
      <c r="X101" s="257"/>
      <c r="Y101" s="257"/>
      <c r="Z101" s="257"/>
      <c r="AA101" s="258"/>
      <c r="AB101" s="253"/>
      <c r="AC101" s="254"/>
      <c r="AD101" s="254"/>
      <c r="AE101" s="254"/>
      <c r="AF101" s="255"/>
      <c r="AH101" s="1">
        <f t="shared" si="3"/>
        <v>17</v>
      </c>
    </row>
    <row r="102" spans="1:34" ht="22.5" customHeight="1" x14ac:dyDescent="0.3">
      <c r="A102" s="251"/>
      <c r="B102" s="251"/>
      <c r="C102" s="251"/>
      <c r="D102" s="251"/>
      <c r="E102" s="252"/>
      <c r="F102" s="252"/>
      <c r="G102" s="252"/>
      <c r="H102" s="252"/>
      <c r="I102" s="252"/>
      <c r="J102" s="252"/>
      <c r="K102" s="252"/>
      <c r="L102" s="252"/>
      <c r="M102" s="253"/>
      <c r="N102" s="254"/>
      <c r="O102" s="255"/>
      <c r="P102" s="253"/>
      <c r="Q102" s="254"/>
      <c r="R102" s="254"/>
      <c r="S102" s="254"/>
      <c r="T102" s="254"/>
      <c r="U102" s="255"/>
      <c r="V102" s="256"/>
      <c r="W102" s="257"/>
      <c r="X102" s="257"/>
      <c r="Y102" s="257"/>
      <c r="Z102" s="257"/>
      <c r="AA102" s="258"/>
      <c r="AB102" s="253"/>
      <c r="AC102" s="254"/>
      <c r="AD102" s="254"/>
      <c r="AE102" s="254"/>
      <c r="AF102" s="255"/>
      <c r="AH102" s="1">
        <f t="shared" si="3"/>
        <v>18</v>
      </c>
    </row>
    <row r="103" spans="1:34" ht="22.5" customHeight="1" x14ac:dyDescent="0.3">
      <c r="A103" s="251"/>
      <c r="B103" s="251"/>
      <c r="C103" s="251"/>
      <c r="D103" s="251"/>
      <c r="E103" s="252"/>
      <c r="F103" s="252"/>
      <c r="G103" s="252"/>
      <c r="H103" s="252"/>
      <c r="I103" s="252"/>
      <c r="J103" s="252"/>
      <c r="K103" s="252"/>
      <c r="L103" s="252"/>
      <c r="M103" s="253"/>
      <c r="N103" s="254"/>
      <c r="O103" s="255"/>
      <c r="P103" s="253"/>
      <c r="Q103" s="254"/>
      <c r="R103" s="254"/>
      <c r="S103" s="254"/>
      <c r="T103" s="254"/>
      <c r="U103" s="255"/>
      <c r="V103" s="256"/>
      <c r="W103" s="257"/>
      <c r="X103" s="257"/>
      <c r="Y103" s="257"/>
      <c r="Z103" s="257"/>
      <c r="AA103" s="258"/>
      <c r="AB103" s="253"/>
      <c r="AC103" s="254"/>
      <c r="AD103" s="254"/>
      <c r="AE103" s="254"/>
      <c r="AF103" s="255"/>
      <c r="AH103" s="1">
        <f t="shared" si="3"/>
        <v>19</v>
      </c>
    </row>
    <row r="104" spans="1:34" ht="22.5" customHeight="1" x14ac:dyDescent="0.3">
      <c r="A104" s="251"/>
      <c r="B104" s="251"/>
      <c r="C104" s="251"/>
      <c r="D104" s="251"/>
      <c r="E104" s="252"/>
      <c r="F104" s="252"/>
      <c r="G104" s="252"/>
      <c r="H104" s="252"/>
      <c r="I104" s="252"/>
      <c r="J104" s="252"/>
      <c r="K104" s="252"/>
      <c r="L104" s="252"/>
      <c r="M104" s="253"/>
      <c r="N104" s="254"/>
      <c r="O104" s="255"/>
      <c r="P104" s="253"/>
      <c r="Q104" s="254"/>
      <c r="R104" s="254"/>
      <c r="S104" s="254"/>
      <c r="T104" s="254"/>
      <c r="U104" s="255"/>
      <c r="V104" s="256"/>
      <c r="W104" s="257"/>
      <c r="X104" s="257"/>
      <c r="Y104" s="257"/>
      <c r="Z104" s="257"/>
      <c r="AA104" s="258"/>
      <c r="AB104" s="253"/>
      <c r="AC104" s="254"/>
      <c r="AD104" s="254"/>
      <c r="AE104" s="254"/>
      <c r="AF104" s="255"/>
      <c r="AH104" s="1">
        <f t="shared" si="3"/>
        <v>20</v>
      </c>
    </row>
    <row r="105" spans="1:34" ht="22.5" customHeight="1" x14ac:dyDescent="0.3">
      <c r="A105" s="251"/>
      <c r="B105" s="251"/>
      <c r="C105" s="251"/>
      <c r="D105" s="251"/>
      <c r="E105" s="252"/>
      <c r="F105" s="252"/>
      <c r="G105" s="252"/>
      <c r="H105" s="252"/>
      <c r="I105" s="252"/>
      <c r="J105" s="252"/>
      <c r="K105" s="252"/>
      <c r="L105" s="252"/>
      <c r="M105" s="253"/>
      <c r="N105" s="254"/>
      <c r="O105" s="255"/>
      <c r="P105" s="253"/>
      <c r="Q105" s="254"/>
      <c r="R105" s="254"/>
      <c r="S105" s="254"/>
      <c r="T105" s="254"/>
      <c r="U105" s="255"/>
      <c r="V105" s="256"/>
      <c r="W105" s="257"/>
      <c r="X105" s="257"/>
      <c r="Y105" s="257"/>
      <c r="Z105" s="257"/>
      <c r="AA105" s="258"/>
      <c r="AB105" s="253"/>
      <c r="AC105" s="254"/>
      <c r="AD105" s="254"/>
      <c r="AE105" s="254"/>
      <c r="AF105" s="255"/>
      <c r="AH105" s="1">
        <f t="shared" si="3"/>
        <v>21</v>
      </c>
    </row>
    <row r="106" spans="1:34" ht="22.5" customHeight="1" x14ac:dyDescent="0.3">
      <c r="A106" s="251"/>
      <c r="B106" s="251"/>
      <c r="C106" s="251"/>
      <c r="D106" s="251"/>
      <c r="E106" s="252"/>
      <c r="F106" s="252"/>
      <c r="G106" s="252"/>
      <c r="H106" s="252"/>
      <c r="I106" s="252"/>
      <c r="J106" s="252"/>
      <c r="K106" s="252"/>
      <c r="L106" s="252"/>
      <c r="M106" s="253"/>
      <c r="N106" s="254"/>
      <c r="O106" s="255"/>
      <c r="P106" s="253"/>
      <c r="Q106" s="254"/>
      <c r="R106" s="254"/>
      <c r="S106" s="254"/>
      <c r="T106" s="254"/>
      <c r="U106" s="255"/>
      <c r="V106" s="256"/>
      <c r="W106" s="257"/>
      <c r="X106" s="257"/>
      <c r="Y106" s="257"/>
      <c r="Z106" s="257"/>
      <c r="AA106" s="258"/>
      <c r="AB106" s="253"/>
      <c r="AC106" s="254"/>
      <c r="AD106" s="254"/>
      <c r="AE106" s="254"/>
      <c r="AF106" s="255"/>
      <c r="AH106" s="1">
        <f t="shared" si="3"/>
        <v>22</v>
      </c>
    </row>
    <row r="107" spans="1:34" ht="22.5" customHeight="1" x14ac:dyDescent="0.3">
      <c r="A107" s="251"/>
      <c r="B107" s="251"/>
      <c r="C107" s="251"/>
      <c r="D107" s="251"/>
      <c r="E107" s="252"/>
      <c r="F107" s="252"/>
      <c r="G107" s="252"/>
      <c r="H107" s="252"/>
      <c r="I107" s="252"/>
      <c r="J107" s="252"/>
      <c r="K107" s="252"/>
      <c r="L107" s="252"/>
      <c r="M107" s="253"/>
      <c r="N107" s="254"/>
      <c r="O107" s="255"/>
      <c r="P107" s="253"/>
      <c r="Q107" s="254"/>
      <c r="R107" s="254"/>
      <c r="S107" s="254"/>
      <c r="T107" s="254"/>
      <c r="U107" s="255"/>
      <c r="V107" s="256"/>
      <c r="W107" s="257"/>
      <c r="X107" s="257"/>
      <c r="Y107" s="257"/>
      <c r="Z107" s="257"/>
      <c r="AA107" s="258"/>
      <c r="AB107" s="253"/>
      <c r="AC107" s="254"/>
      <c r="AD107" s="254"/>
      <c r="AE107" s="254"/>
      <c r="AF107" s="255"/>
      <c r="AH107" s="1">
        <f t="shared" si="3"/>
        <v>23</v>
      </c>
    </row>
    <row r="108" spans="1:34" ht="22.5" customHeight="1" x14ac:dyDescent="0.3">
      <c r="A108" s="251"/>
      <c r="B108" s="251"/>
      <c r="C108" s="251"/>
      <c r="D108" s="251"/>
      <c r="E108" s="252"/>
      <c r="F108" s="252"/>
      <c r="G108" s="252"/>
      <c r="H108" s="252"/>
      <c r="I108" s="252"/>
      <c r="J108" s="252"/>
      <c r="K108" s="252"/>
      <c r="L108" s="252"/>
      <c r="M108" s="253"/>
      <c r="N108" s="254"/>
      <c r="O108" s="255"/>
      <c r="P108" s="253"/>
      <c r="Q108" s="254"/>
      <c r="R108" s="254"/>
      <c r="S108" s="254"/>
      <c r="T108" s="254"/>
      <c r="U108" s="255"/>
      <c r="V108" s="256"/>
      <c r="W108" s="257"/>
      <c r="X108" s="257"/>
      <c r="Y108" s="257"/>
      <c r="Z108" s="257"/>
      <c r="AA108" s="258"/>
      <c r="AB108" s="253"/>
      <c r="AC108" s="254"/>
      <c r="AD108" s="254"/>
      <c r="AE108" s="254"/>
      <c r="AF108" s="255"/>
      <c r="AH108" s="1">
        <f t="shared" si="3"/>
        <v>24</v>
      </c>
    </row>
    <row r="109" spans="1:34" ht="22.5" customHeight="1" x14ac:dyDescent="0.3">
      <c r="A109" s="251"/>
      <c r="B109" s="251"/>
      <c r="C109" s="251"/>
      <c r="D109" s="251"/>
      <c r="E109" s="252"/>
      <c r="F109" s="252"/>
      <c r="G109" s="252"/>
      <c r="H109" s="252"/>
      <c r="I109" s="252"/>
      <c r="J109" s="252"/>
      <c r="K109" s="252"/>
      <c r="L109" s="252"/>
      <c r="M109" s="253"/>
      <c r="N109" s="254"/>
      <c r="O109" s="255"/>
      <c r="P109" s="253"/>
      <c r="Q109" s="254"/>
      <c r="R109" s="254"/>
      <c r="S109" s="254"/>
      <c r="T109" s="254"/>
      <c r="U109" s="255"/>
      <c r="V109" s="256"/>
      <c r="W109" s="257"/>
      <c r="X109" s="257"/>
      <c r="Y109" s="257"/>
      <c r="Z109" s="257"/>
      <c r="AA109" s="258"/>
      <c r="AB109" s="253"/>
      <c r="AC109" s="254"/>
      <c r="AD109" s="254"/>
      <c r="AE109" s="254"/>
      <c r="AF109" s="255"/>
      <c r="AH109" s="1">
        <f t="shared" si="3"/>
        <v>25</v>
      </c>
    </row>
    <row r="110" spans="1:34" ht="22.5" customHeight="1" x14ac:dyDescent="0.3">
      <c r="A110" s="251"/>
      <c r="B110" s="251"/>
      <c r="C110" s="251"/>
      <c r="D110" s="251"/>
      <c r="E110" s="252"/>
      <c r="F110" s="252"/>
      <c r="G110" s="252"/>
      <c r="H110" s="252"/>
      <c r="I110" s="252"/>
      <c r="J110" s="252"/>
      <c r="K110" s="252"/>
      <c r="L110" s="252"/>
      <c r="M110" s="253"/>
      <c r="N110" s="254"/>
      <c r="O110" s="255"/>
      <c r="P110" s="253"/>
      <c r="Q110" s="254"/>
      <c r="R110" s="254"/>
      <c r="S110" s="254"/>
      <c r="T110" s="254"/>
      <c r="U110" s="255"/>
      <c r="V110" s="256"/>
      <c r="W110" s="257"/>
      <c r="X110" s="257"/>
      <c r="Y110" s="257"/>
      <c r="Z110" s="257"/>
      <c r="AA110" s="258"/>
      <c r="AB110" s="253"/>
      <c r="AC110" s="254"/>
      <c r="AD110" s="254"/>
      <c r="AE110" s="254"/>
      <c r="AF110" s="255"/>
      <c r="AH110" s="1">
        <f t="shared" si="3"/>
        <v>26</v>
      </c>
    </row>
    <row r="111" spans="1:34" ht="22.5" customHeight="1" x14ac:dyDescent="0.3">
      <c r="A111" s="251"/>
      <c r="B111" s="251"/>
      <c r="C111" s="251"/>
      <c r="D111" s="251"/>
      <c r="E111" s="252"/>
      <c r="F111" s="252"/>
      <c r="G111" s="252"/>
      <c r="H111" s="252"/>
      <c r="I111" s="252"/>
      <c r="J111" s="252"/>
      <c r="K111" s="252"/>
      <c r="L111" s="252"/>
      <c r="M111" s="253"/>
      <c r="N111" s="254"/>
      <c r="O111" s="255"/>
      <c r="P111" s="253"/>
      <c r="Q111" s="254"/>
      <c r="R111" s="254"/>
      <c r="S111" s="254"/>
      <c r="T111" s="254"/>
      <c r="U111" s="255"/>
      <c r="V111" s="256"/>
      <c r="W111" s="257"/>
      <c r="X111" s="257"/>
      <c r="Y111" s="257"/>
      <c r="Z111" s="257"/>
      <c r="AA111" s="258"/>
      <c r="AB111" s="253"/>
      <c r="AC111" s="254"/>
      <c r="AD111" s="254"/>
      <c r="AE111" s="254"/>
      <c r="AF111" s="255"/>
      <c r="AH111" s="1">
        <f t="shared" si="3"/>
        <v>27</v>
      </c>
    </row>
    <row r="112" spans="1:34" ht="22.5" customHeight="1" x14ac:dyDescent="0.3">
      <c r="A112" s="251"/>
      <c r="B112" s="251"/>
      <c r="C112" s="251"/>
      <c r="D112" s="251"/>
      <c r="E112" s="252"/>
      <c r="F112" s="252"/>
      <c r="G112" s="252"/>
      <c r="H112" s="252"/>
      <c r="I112" s="252"/>
      <c r="J112" s="252"/>
      <c r="K112" s="252"/>
      <c r="L112" s="252"/>
      <c r="M112" s="253"/>
      <c r="N112" s="254"/>
      <c r="O112" s="255"/>
      <c r="P112" s="253"/>
      <c r="Q112" s="254"/>
      <c r="R112" s="254"/>
      <c r="S112" s="254"/>
      <c r="T112" s="254"/>
      <c r="U112" s="255"/>
      <c r="V112" s="256"/>
      <c r="W112" s="257"/>
      <c r="X112" s="257"/>
      <c r="Y112" s="257"/>
      <c r="Z112" s="257"/>
      <c r="AA112" s="258"/>
      <c r="AB112" s="253"/>
      <c r="AC112" s="254"/>
      <c r="AD112" s="254"/>
      <c r="AE112" s="254"/>
      <c r="AF112" s="255"/>
      <c r="AH112" s="1">
        <f t="shared" si="3"/>
        <v>28</v>
      </c>
    </row>
    <row r="113" spans="1:34" ht="22.5" customHeight="1" x14ac:dyDescent="0.3">
      <c r="A113" s="251"/>
      <c r="B113" s="251"/>
      <c r="C113" s="251"/>
      <c r="D113" s="251"/>
      <c r="E113" s="252"/>
      <c r="F113" s="252"/>
      <c r="G113" s="252"/>
      <c r="H113" s="252"/>
      <c r="I113" s="252"/>
      <c r="J113" s="252"/>
      <c r="K113" s="252"/>
      <c r="L113" s="252"/>
      <c r="M113" s="253"/>
      <c r="N113" s="254"/>
      <c r="O113" s="255"/>
      <c r="P113" s="253"/>
      <c r="Q113" s="254"/>
      <c r="R113" s="254"/>
      <c r="S113" s="254"/>
      <c r="T113" s="254"/>
      <c r="U113" s="255"/>
      <c r="V113" s="256"/>
      <c r="W113" s="257"/>
      <c r="X113" s="257"/>
      <c r="Y113" s="257"/>
      <c r="Z113" s="257"/>
      <c r="AA113" s="258"/>
      <c r="AB113" s="253"/>
      <c r="AC113" s="254"/>
      <c r="AD113" s="254"/>
      <c r="AE113" s="254"/>
      <c r="AF113" s="255"/>
      <c r="AH113" s="1">
        <f t="shared" si="3"/>
        <v>29</v>
      </c>
    </row>
    <row r="114" spans="1:34" ht="22.5" customHeight="1" x14ac:dyDescent="0.3">
      <c r="A114" s="251"/>
      <c r="B114" s="251"/>
      <c r="C114" s="251"/>
      <c r="D114" s="251"/>
      <c r="E114" s="252"/>
      <c r="F114" s="252"/>
      <c r="G114" s="252"/>
      <c r="H114" s="252"/>
      <c r="I114" s="252"/>
      <c r="J114" s="252"/>
      <c r="K114" s="252"/>
      <c r="L114" s="252"/>
      <c r="M114" s="253"/>
      <c r="N114" s="254"/>
      <c r="O114" s="255"/>
      <c r="P114" s="253"/>
      <c r="Q114" s="254"/>
      <c r="R114" s="254"/>
      <c r="S114" s="254"/>
      <c r="T114" s="254"/>
      <c r="U114" s="255"/>
      <c r="V114" s="256"/>
      <c r="W114" s="257"/>
      <c r="X114" s="257"/>
      <c r="Y114" s="257"/>
      <c r="Z114" s="257"/>
      <c r="AA114" s="258"/>
      <c r="AB114" s="253"/>
      <c r="AC114" s="254"/>
      <c r="AD114" s="254"/>
      <c r="AE114" s="254"/>
      <c r="AF114" s="255"/>
      <c r="AH114" s="1">
        <f t="shared" si="3"/>
        <v>30</v>
      </c>
    </row>
  </sheetData>
  <mergeCells count="592">
    <mergeCell ref="E4:AB6"/>
    <mergeCell ref="B11:G11"/>
    <mergeCell ref="Q11:W11"/>
    <mergeCell ref="P34:Y34"/>
    <mergeCell ref="T39:AA39"/>
    <mergeCell ref="P41:Y41"/>
    <mergeCell ref="A43:C44"/>
    <mergeCell ref="D43:G43"/>
    <mergeCell ref="D44:G44"/>
    <mergeCell ref="H44:S44"/>
    <mergeCell ref="T44:W44"/>
    <mergeCell ref="H8:P8"/>
    <mergeCell ref="X8:AF8"/>
    <mergeCell ref="H10:AF10"/>
    <mergeCell ref="H9:P9"/>
    <mergeCell ref="X9:AF9"/>
    <mergeCell ref="A8:A11"/>
    <mergeCell ref="A4:D4"/>
    <mergeCell ref="AC4:AF4"/>
    <mergeCell ref="A5:D7"/>
    <mergeCell ref="AC5:AF7"/>
    <mergeCell ref="A22:D22"/>
    <mergeCell ref="E22:H22"/>
    <mergeCell ref="I22:L22"/>
    <mergeCell ref="M22:O22"/>
    <mergeCell ref="P22:U22"/>
    <mergeCell ref="V22:AA22"/>
    <mergeCell ref="AB22:AF22"/>
    <mergeCell ref="A12:D13"/>
    <mergeCell ref="E12:H13"/>
    <mergeCell ref="I12:L13"/>
    <mergeCell ref="M12:O13"/>
    <mergeCell ref="P12:U13"/>
    <mergeCell ref="I17:L17"/>
    <mergeCell ref="M17:O17"/>
    <mergeCell ref="P17:U17"/>
    <mergeCell ref="V17:AA17"/>
    <mergeCell ref="AB17:AF17"/>
    <mergeCell ref="A18:D18"/>
    <mergeCell ref="E18:H18"/>
    <mergeCell ref="I18:L18"/>
    <mergeCell ref="M18:O18"/>
    <mergeCell ref="P18:U18"/>
    <mergeCell ref="V18:AA18"/>
    <mergeCell ref="AB18:AF18"/>
    <mergeCell ref="A19:D19"/>
    <mergeCell ref="E19:H19"/>
    <mergeCell ref="I19:L19"/>
    <mergeCell ref="A25:D25"/>
    <mergeCell ref="E25:H25"/>
    <mergeCell ref="I25:L25"/>
    <mergeCell ref="M25:O25"/>
    <mergeCell ref="P25:U25"/>
    <mergeCell ref="V25:AA25"/>
    <mergeCell ref="AB23:AF23"/>
    <mergeCell ref="A24:D24"/>
    <mergeCell ref="E24:H24"/>
    <mergeCell ref="I24:L24"/>
    <mergeCell ref="M24:O24"/>
    <mergeCell ref="P24:U24"/>
    <mergeCell ref="V24:AA24"/>
    <mergeCell ref="AB24:AF24"/>
    <mergeCell ref="A23:D23"/>
    <mergeCell ref="E23:H23"/>
    <mergeCell ref="I23:L23"/>
    <mergeCell ref="M23:O23"/>
    <mergeCell ref="P23:U23"/>
    <mergeCell ref="V23:AA23"/>
    <mergeCell ref="AB27:AF27"/>
    <mergeCell ref="A16:D16"/>
    <mergeCell ref="E16:H16"/>
    <mergeCell ref="I16:L16"/>
    <mergeCell ref="M16:O16"/>
    <mergeCell ref="P16:U16"/>
    <mergeCell ref="V16:AA16"/>
    <mergeCell ref="AB16:AF16"/>
    <mergeCell ref="A17:D17"/>
    <mergeCell ref="E17:H17"/>
    <mergeCell ref="A27:D27"/>
    <mergeCell ref="E27:H27"/>
    <mergeCell ref="I27:L27"/>
    <mergeCell ref="M27:O27"/>
    <mergeCell ref="P27:U27"/>
    <mergeCell ref="V27:AA27"/>
    <mergeCell ref="AB25:AF25"/>
    <mergeCell ref="A26:D26"/>
    <mergeCell ref="E26:H26"/>
    <mergeCell ref="I26:L26"/>
    <mergeCell ref="M26:O26"/>
    <mergeCell ref="P26:U26"/>
    <mergeCell ref="V26:AA26"/>
    <mergeCell ref="AB26:AF26"/>
    <mergeCell ref="M19:O19"/>
    <mergeCell ref="P19:U19"/>
    <mergeCell ref="V19:AA19"/>
    <mergeCell ref="AB19:AF19"/>
    <mergeCell ref="AB20:AF20"/>
    <mergeCell ref="A21:D21"/>
    <mergeCell ref="E21:H21"/>
    <mergeCell ref="I21:L21"/>
    <mergeCell ref="M21:O21"/>
    <mergeCell ref="P21:U21"/>
    <mergeCell ref="V21:AA21"/>
    <mergeCell ref="AB21:AF21"/>
    <mergeCell ref="A20:D20"/>
    <mergeCell ref="E20:H20"/>
    <mergeCell ref="I20:L20"/>
    <mergeCell ref="M20:O20"/>
    <mergeCell ref="P20:U20"/>
    <mergeCell ref="V20:AA20"/>
    <mergeCell ref="H11:P11"/>
    <mergeCell ref="X11:AF11"/>
    <mergeCell ref="B8:G8"/>
    <mergeCell ref="B9:G9"/>
    <mergeCell ref="B10:G10"/>
    <mergeCell ref="Q8:W8"/>
    <mergeCell ref="Q9:W9"/>
    <mergeCell ref="AB14:AF14"/>
    <mergeCell ref="A15:D15"/>
    <mergeCell ref="E15:H15"/>
    <mergeCell ref="I15:L15"/>
    <mergeCell ref="M15:O15"/>
    <mergeCell ref="P15:U15"/>
    <mergeCell ref="V15:AA15"/>
    <mergeCell ref="AB15:AF15"/>
    <mergeCell ref="A14:D14"/>
    <mergeCell ref="E14:H14"/>
    <mergeCell ref="I14:L14"/>
    <mergeCell ref="M14:O14"/>
    <mergeCell ref="P14:U14"/>
    <mergeCell ref="V14:AA14"/>
    <mergeCell ref="V12:AF12"/>
    <mergeCell ref="V13:AA13"/>
    <mergeCell ref="AB13:AF13"/>
    <mergeCell ref="A47:D48"/>
    <mergeCell ref="E47:H48"/>
    <mergeCell ref="I47:L48"/>
    <mergeCell ref="M47:O48"/>
    <mergeCell ref="P47:U48"/>
    <mergeCell ref="V47:AF47"/>
    <mergeCell ref="V48:AA48"/>
    <mergeCell ref="AB48:AF48"/>
    <mergeCell ref="P33:Y33"/>
    <mergeCell ref="X44:AF44"/>
    <mergeCell ref="H43:S43"/>
    <mergeCell ref="T43:W43"/>
    <mergeCell ref="X43:AF43"/>
    <mergeCell ref="AB49:AF49"/>
    <mergeCell ref="A50:D50"/>
    <mergeCell ref="E50:H50"/>
    <mergeCell ref="I50:L50"/>
    <mergeCell ref="M50:O50"/>
    <mergeCell ref="P50:U50"/>
    <mergeCell ref="V50:AA50"/>
    <mergeCell ref="AB50:AF50"/>
    <mergeCell ref="A49:D49"/>
    <mergeCell ref="E49:H49"/>
    <mergeCell ref="I49:L49"/>
    <mergeCell ref="M49:O49"/>
    <mergeCell ref="P49:U49"/>
    <mergeCell ref="V49:AA49"/>
    <mergeCell ref="AB51:AF51"/>
    <mergeCell ref="A52:D52"/>
    <mergeCell ref="E52:H52"/>
    <mergeCell ref="I52:L52"/>
    <mergeCell ref="M52:O52"/>
    <mergeCell ref="P52:U52"/>
    <mergeCell ref="V52:AA52"/>
    <mergeCell ref="AB52:AF52"/>
    <mergeCell ref="A51:D51"/>
    <mergeCell ref="E51:H51"/>
    <mergeCell ref="I51:L51"/>
    <mergeCell ref="M51:O51"/>
    <mergeCell ref="P51:U51"/>
    <mergeCell ref="V51:AA51"/>
    <mergeCell ref="AB53:AF53"/>
    <mergeCell ref="A54:D54"/>
    <mergeCell ref="E54:H54"/>
    <mergeCell ref="I54:L54"/>
    <mergeCell ref="M54:O54"/>
    <mergeCell ref="P54:U54"/>
    <mergeCell ref="V54:AA54"/>
    <mergeCell ref="AB54:AF54"/>
    <mergeCell ref="A53:D53"/>
    <mergeCell ref="E53:H53"/>
    <mergeCell ref="I53:L53"/>
    <mergeCell ref="M53:O53"/>
    <mergeCell ref="P53:U53"/>
    <mergeCell ref="V53:AA53"/>
    <mergeCell ref="AB55:AF55"/>
    <mergeCell ref="A56:D56"/>
    <mergeCell ref="E56:H56"/>
    <mergeCell ref="I56:L56"/>
    <mergeCell ref="M56:O56"/>
    <mergeCell ref="P56:U56"/>
    <mergeCell ref="V56:AA56"/>
    <mergeCell ref="AB56:AF56"/>
    <mergeCell ref="A55:D55"/>
    <mergeCell ref="E55:H55"/>
    <mergeCell ref="I55:L55"/>
    <mergeCell ref="M55:O55"/>
    <mergeCell ref="P55:U55"/>
    <mergeCell ref="V55:AA55"/>
    <mergeCell ref="AB57:AF57"/>
    <mergeCell ref="A58:D58"/>
    <mergeCell ref="E58:H58"/>
    <mergeCell ref="I58:L58"/>
    <mergeCell ref="M58:O58"/>
    <mergeCell ref="P58:U58"/>
    <mergeCell ref="V58:AA58"/>
    <mergeCell ref="AB58:AF58"/>
    <mergeCell ref="A57:D57"/>
    <mergeCell ref="E57:H57"/>
    <mergeCell ref="I57:L57"/>
    <mergeCell ref="M57:O57"/>
    <mergeCell ref="P57:U57"/>
    <mergeCell ref="V57:AA57"/>
    <mergeCell ref="AB59:AF59"/>
    <mergeCell ref="A60:D60"/>
    <mergeCell ref="E60:H60"/>
    <mergeCell ref="I60:L60"/>
    <mergeCell ref="M60:O60"/>
    <mergeCell ref="P60:U60"/>
    <mergeCell ref="V60:AA60"/>
    <mergeCell ref="AB60:AF60"/>
    <mergeCell ref="A59:D59"/>
    <mergeCell ref="E59:H59"/>
    <mergeCell ref="I59:L59"/>
    <mergeCell ref="M59:O59"/>
    <mergeCell ref="P59:U59"/>
    <mergeCell ref="V59:AA59"/>
    <mergeCell ref="AB61:AF61"/>
    <mergeCell ref="A62:D62"/>
    <mergeCell ref="E62:H62"/>
    <mergeCell ref="I62:L62"/>
    <mergeCell ref="M62:O62"/>
    <mergeCell ref="P62:U62"/>
    <mergeCell ref="V62:AA62"/>
    <mergeCell ref="AB62:AF62"/>
    <mergeCell ref="A61:D61"/>
    <mergeCell ref="E61:H61"/>
    <mergeCell ref="I61:L61"/>
    <mergeCell ref="M61:O61"/>
    <mergeCell ref="P61:U61"/>
    <mergeCell ref="V61:AA61"/>
    <mergeCell ref="AB63:AF63"/>
    <mergeCell ref="A64:D64"/>
    <mergeCell ref="E64:H64"/>
    <mergeCell ref="I64:L64"/>
    <mergeCell ref="M64:O64"/>
    <mergeCell ref="P64:U64"/>
    <mergeCell ref="V64:AA64"/>
    <mergeCell ref="AB64:AF64"/>
    <mergeCell ref="A63:D63"/>
    <mergeCell ref="E63:H63"/>
    <mergeCell ref="I63:L63"/>
    <mergeCell ref="M63:O63"/>
    <mergeCell ref="P63:U63"/>
    <mergeCell ref="V63:AA63"/>
    <mergeCell ref="AB65:AF65"/>
    <mergeCell ref="A66:D66"/>
    <mergeCell ref="E66:H66"/>
    <mergeCell ref="I66:L66"/>
    <mergeCell ref="M66:O66"/>
    <mergeCell ref="P66:U66"/>
    <mergeCell ref="V66:AA66"/>
    <mergeCell ref="AB66:AF66"/>
    <mergeCell ref="A65:D65"/>
    <mergeCell ref="E65:H65"/>
    <mergeCell ref="I65:L65"/>
    <mergeCell ref="M65:O65"/>
    <mergeCell ref="P65:U65"/>
    <mergeCell ref="V65:AA65"/>
    <mergeCell ref="AB67:AF67"/>
    <mergeCell ref="A68:D68"/>
    <mergeCell ref="E68:H68"/>
    <mergeCell ref="I68:L68"/>
    <mergeCell ref="M68:O68"/>
    <mergeCell ref="P68:U68"/>
    <mergeCell ref="V68:AA68"/>
    <mergeCell ref="AB68:AF68"/>
    <mergeCell ref="A67:D67"/>
    <mergeCell ref="E67:H67"/>
    <mergeCell ref="I67:L67"/>
    <mergeCell ref="M67:O67"/>
    <mergeCell ref="P67:U67"/>
    <mergeCell ref="V67:AA67"/>
    <mergeCell ref="AB69:AF69"/>
    <mergeCell ref="A70:D70"/>
    <mergeCell ref="E70:H70"/>
    <mergeCell ref="I70:L70"/>
    <mergeCell ref="M70:O70"/>
    <mergeCell ref="P70:U70"/>
    <mergeCell ref="V70:AA70"/>
    <mergeCell ref="AB70:AF70"/>
    <mergeCell ref="A69:D69"/>
    <mergeCell ref="E69:H69"/>
    <mergeCell ref="I69:L69"/>
    <mergeCell ref="M69:O69"/>
    <mergeCell ref="P69:U69"/>
    <mergeCell ref="V69:AA69"/>
    <mergeCell ref="AB71:AF71"/>
    <mergeCell ref="A72:D72"/>
    <mergeCell ref="E72:H72"/>
    <mergeCell ref="I72:L72"/>
    <mergeCell ref="M72:O72"/>
    <mergeCell ref="P72:U72"/>
    <mergeCell ref="V72:AA72"/>
    <mergeCell ref="AB72:AF72"/>
    <mergeCell ref="A71:D71"/>
    <mergeCell ref="E71:H71"/>
    <mergeCell ref="I71:L71"/>
    <mergeCell ref="M71:O71"/>
    <mergeCell ref="P71:U71"/>
    <mergeCell ref="V71:AA71"/>
    <mergeCell ref="AB73:AF73"/>
    <mergeCell ref="A74:D74"/>
    <mergeCell ref="E74:H74"/>
    <mergeCell ref="I74:L74"/>
    <mergeCell ref="M74:O74"/>
    <mergeCell ref="P74:U74"/>
    <mergeCell ref="V74:AA74"/>
    <mergeCell ref="AB74:AF74"/>
    <mergeCell ref="A73:D73"/>
    <mergeCell ref="E73:H73"/>
    <mergeCell ref="I73:L73"/>
    <mergeCell ref="M73:O73"/>
    <mergeCell ref="P73:U73"/>
    <mergeCell ref="V73:AA73"/>
    <mergeCell ref="AB75:AF75"/>
    <mergeCell ref="A76:D76"/>
    <mergeCell ref="E76:H76"/>
    <mergeCell ref="I76:L76"/>
    <mergeCell ref="M76:O76"/>
    <mergeCell ref="P76:U76"/>
    <mergeCell ref="V76:AA76"/>
    <mergeCell ref="AB76:AF76"/>
    <mergeCell ref="A75:D75"/>
    <mergeCell ref="E75:H75"/>
    <mergeCell ref="I75:L75"/>
    <mergeCell ref="M75:O75"/>
    <mergeCell ref="P75:U75"/>
    <mergeCell ref="V75:AA75"/>
    <mergeCell ref="AB77:AF77"/>
    <mergeCell ref="A78:D78"/>
    <mergeCell ref="E78:H78"/>
    <mergeCell ref="I78:L78"/>
    <mergeCell ref="M78:O78"/>
    <mergeCell ref="P78:U78"/>
    <mergeCell ref="V78:AA78"/>
    <mergeCell ref="AB78:AF78"/>
    <mergeCell ref="A77:D77"/>
    <mergeCell ref="E77:H77"/>
    <mergeCell ref="I77:L77"/>
    <mergeCell ref="M77:O77"/>
    <mergeCell ref="P77:U77"/>
    <mergeCell ref="V77:AA77"/>
    <mergeCell ref="A83:D84"/>
    <mergeCell ref="E83:H84"/>
    <mergeCell ref="I83:L84"/>
    <mergeCell ref="M83:O84"/>
    <mergeCell ref="P83:U84"/>
    <mergeCell ref="V83:AF83"/>
    <mergeCell ref="V84:AA84"/>
    <mergeCell ref="AB84:AF84"/>
    <mergeCell ref="A85:D85"/>
    <mergeCell ref="E85:H85"/>
    <mergeCell ref="I85:L85"/>
    <mergeCell ref="M85:O85"/>
    <mergeCell ref="P85:U85"/>
    <mergeCell ref="V85:AA85"/>
    <mergeCell ref="AB85:AF85"/>
    <mergeCell ref="A86:D86"/>
    <mergeCell ref="E86:H86"/>
    <mergeCell ref="I86:L86"/>
    <mergeCell ref="M86:O86"/>
    <mergeCell ref="P86:U86"/>
    <mergeCell ref="V86:AA86"/>
    <mergeCell ref="AB86:AF86"/>
    <mergeCell ref="A87:D87"/>
    <mergeCell ref="E87:H87"/>
    <mergeCell ref="I87:L87"/>
    <mergeCell ref="M87:O87"/>
    <mergeCell ref="P87:U87"/>
    <mergeCell ref="V87:AA87"/>
    <mergeCell ref="AB87:AF87"/>
    <mergeCell ref="A88:D88"/>
    <mergeCell ref="E88:H88"/>
    <mergeCell ref="I88:L88"/>
    <mergeCell ref="M88:O88"/>
    <mergeCell ref="P88:U88"/>
    <mergeCell ref="V88:AA88"/>
    <mergeCell ref="AB88:AF88"/>
    <mergeCell ref="A89:D89"/>
    <mergeCell ref="E89:H89"/>
    <mergeCell ref="I89:L89"/>
    <mergeCell ref="M89:O89"/>
    <mergeCell ref="P89:U89"/>
    <mergeCell ref="V89:AA89"/>
    <mergeCell ref="AB89:AF89"/>
    <mergeCell ref="A90:D90"/>
    <mergeCell ref="E90:H90"/>
    <mergeCell ref="I90:L90"/>
    <mergeCell ref="M90:O90"/>
    <mergeCell ref="P90:U90"/>
    <mergeCell ref="V90:AA90"/>
    <mergeCell ref="AB90:AF90"/>
    <mergeCell ref="A91:D91"/>
    <mergeCell ref="E91:H91"/>
    <mergeCell ref="I91:L91"/>
    <mergeCell ref="M91:O91"/>
    <mergeCell ref="P91:U91"/>
    <mergeCell ref="V91:AA91"/>
    <mergeCell ref="AB91:AF91"/>
    <mergeCell ref="A92:D92"/>
    <mergeCell ref="E92:H92"/>
    <mergeCell ref="I92:L92"/>
    <mergeCell ref="M92:O92"/>
    <mergeCell ref="P92:U92"/>
    <mergeCell ref="V92:AA92"/>
    <mergeCell ref="AB92:AF92"/>
    <mergeCell ref="A93:D93"/>
    <mergeCell ref="E93:H93"/>
    <mergeCell ref="I93:L93"/>
    <mergeCell ref="M93:O93"/>
    <mergeCell ref="P93:U93"/>
    <mergeCell ref="V93:AA93"/>
    <mergeCell ref="AB93:AF93"/>
    <mergeCell ref="A94:D94"/>
    <mergeCell ref="E94:H94"/>
    <mergeCell ref="I94:L94"/>
    <mergeCell ref="M94:O94"/>
    <mergeCell ref="P94:U94"/>
    <mergeCell ref="V94:AA94"/>
    <mergeCell ref="AB94:AF94"/>
    <mergeCell ref="A95:D95"/>
    <mergeCell ref="E95:H95"/>
    <mergeCell ref="I95:L95"/>
    <mergeCell ref="M95:O95"/>
    <mergeCell ref="P95:U95"/>
    <mergeCell ref="V95:AA95"/>
    <mergeCell ref="AB95:AF95"/>
    <mergeCell ref="A96:D96"/>
    <mergeCell ref="E96:H96"/>
    <mergeCell ref="I96:L96"/>
    <mergeCell ref="M96:O96"/>
    <mergeCell ref="P96:U96"/>
    <mergeCell ref="V96:AA96"/>
    <mergeCell ref="AB96:AF96"/>
    <mergeCell ref="A97:D97"/>
    <mergeCell ref="E97:H97"/>
    <mergeCell ref="I97:L97"/>
    <mergeCell ref="M97:O97"/>
    <mergeCell ref="P97:U97"/>
    <mergeCell ref="V97:AA97"/>
    <mergeCell ref="AB97:AF97"/>
    <mergeCell ref="A98:D98"/>
    <mergeCell ref="E98:H98"/>
    <mergeCell ref="I98:L98"/>
    <mergeCell ref="M98:O98"/>
    <mergeCell ref="P98:U98"/>
    <mergeCell ref="V98:AA98"/>
    <mergeCell ref="AB98:AF98"/>
    <mergeCell ref="A99:D99"/>
    <mergeCell ref="E99:H99"/>
    <mergeCell ref="I99:L99"/>
    <mergeCell ref="M99:O99"/>
    <mergeCell ref="P99:U99"/>
    <mergeCell ref="V99:AA99"/>
    <mergeCell ref="AB99:AF99"/>
    <mergeCell ref="A100:D100"/>
    <mergeCell ref="E100:H100"/>
    <mergeCell ref="I100:L100"/>
    <mergeCell ref="M100:O100"/>
    <mergeCell ref="P100:U100"/>
    <mergeCell ref="V100:AA100"/>
    <mergeCell ref="AB100:AF100"/>
    <mergeCell ref="A101:D101"/>
    <mergeCell ref="E101:H101"/>
    <mergeCell ref="I101:L101"/>
    <mergeCell ref="M101:O101"/>
    <mergeCell ref="P101:U101"/>
    <mergeCell ref="V101:AA101"/>
    <mergeCell ref="AB101:AF101"/>
    <mergeCell ref="A102:D102"/>
    <mergeCell ref="E102:H102"/>
    <mergeCell ref="I102:L102"/>
    <mergeCell ref="M102:O102"/>
    <mergeCell ref="P102:U102"/>
    <mergeCell ref="V102:AA102"/>
    <mergeCell ref="AB102:AF102"/>
    <mergeCell ref="A103:D103"/>
    <mergeCell ref="E103:H103"/>
    <mergeCell ref="I103:L103"/>
    <mergeCell ref="M103:O103"/>
    <mergeCell ref="P103:U103"/>
    <mergeCell ref="V103:AA103"/>
    <mergeCell ref="AB103:AF103"/>
    <mergeCell ref="A104:D104"/>
    <mergeCell ref="E104:H104"/>
    <mergeCell ref="I104:L104"/>
    <mergeCell ref="M104:O104"/>
    <mergeCell ref="P104:U104"/>
    <mergeCell ref="V104:AA104"/>
    <mergeCell ref="AB104:AF104"/>
    <mergeCell ref="A105:D105"/>
    <mergeCell ref="E105:H105"/>
    <mergeCell ref="I105:L105"/>
    <mergeCell ref="M105:O105"/>
    <mergeCell ref="P105:U105"/>
    <mergeCell ref="V105:AA105"/>
    <mergeCell ref="AB105:AF105"/>
    <mergeCell ref="A106:D106"/>
    <mergeCell ref="E106:H106"/>
    <mergeCell ref="I106:L106"/>
    <mergeCell ref="M106:O106"/>
    <mergeCell ref="P106:U106"/>
    <mergeCell ref="V106:AA106"/>
    <mergeCell ref="AB106:AF106"/>
    <mergeCell ref="A107:D107"/>
    <mergeCell ref="E107:H107"/>
    <mergeCell ref="I107:L107"/>
    <mergeCell ref="M107:O107"/>
    <mergeCell ref="P107:U107"/>
    <mergeCell ref="V107:AA107"/>
    <mergeCell ref="AB107:AF107"/>
    <mergeCell ref="A108:D108"/>
    <mergeCell ref="E108:H108"/>
    <mergeCell ref="I108:L108"/>
    <mergeCell ref="M108:O108"/>
    <mergeCell ref="P108:U108"/>
    <mergeCell ref="V108:AA108"/>
    <mergeCell ref="AB108:AF108"/>
    <mergeCell ref="A109:D109"/>
    <mergeCell ref="E109:H109"/>
    <mergeCell ref="I109:L109"/>
    <mergeCell ref="M109:O109"/>
    <mergeCell ref="P109:U109"/>
    <mergeCell ref="V109:AA109"/>
    <mergeCell ref="AB109:AF109"/>
    <mergeCell ref="A110:D110"/>
    <mergeCell ref="E110:H110"/>
    <mergeCell ref="I110:L110"/>
    <mergeCell ref="M110:O110"/>
    <mergeCell ref="P110:U110"/>
    <mergeCell ref="V110:AA110"/>
    <mergeCell ref="AB110:AF110"/>
    <mergeCell ref="A111:D111"/>
    <mergeCell ref="E111:H111"/>
    <mergeCell ref="I111:L111"/>
    <mergeCell ref="M111:O111"/>
    <mergeCell ref="P111:U111"/>
    <mergeCell ref="V111:AA111"/>
    <mergeCell ref="AB111:AF111"/>
    <mergeCell ref="A114:D114"/>
    <mergeCell ref="E114:H114"/>
    <mergeCell ref="I114:L114"/>
    <mergeCell ref="M114:O114"/>
    <mergeCell ref="P114:U114"/>
    <mergeCell ref="V114:AA114"/>
    <mergeCell ref="AB114:AF114"/>
    <mergeCell ref="A112:D112"/>
    <mergeCell ref="E112:H112"/>
    <mergeCell ref="I112:L112"/>
    <mergeCell ref="M112:O112"/>
    <mergeCell ref="P112:U112"/>
    <mergeCell ref="V112:AA112"/>
    <mergeCell ref="AB112:AF112"/>
    <mergeCell ref="A113:D113"/>
    <mergeCell ref="E113:H113"/>
    <mergeCell ref="I113:L113"/>
    <mergeCell ref="M113:O113"/>
    <mergeCell ref="P113:U113"/>
    <mergeCell ref="V113:AA113"/>
    <mergeCell ref="AB113:AF113"/>
    <mergeCell ref="AH15:AJ15"/>
    <mergeCell ref="AK15:AP15"/>
    <mergeCell ref="AQ15:AV15"/>
    <mergeCell ref="AW15:BA15"/>
    <mergeCell ref="AH16:AJ16"/>
    <mergeCell ref="AK16:AP16"/>
    <mergeCell ref="AQ16:AV16"/>
    <mergeCell ref="AW16:BA16"/>
    <mergeCell ref="AH12:AJ13"/>
    <mergeCell ref="AK12:AP13"/>
    <mergeCell ref="AQ12:BA12"/>
    <mergeCell ref="AQ13:AV13"/>
    <mergeCell ref="AW13:BA13"/>
    <mergeCell ref="AH14:AJ14"/>
    <mergeCell ref="AK14:AP14"/>
    <mergeCell ref="AQ14:AV14"/>
    <mergeCell ref="AW14:BA14"/>
  </mergeCells>
  <phoneticPr fontId="2" type="noConversion"/>
  <conditionalFormatting sqref="AI9">
    <cfRule type="cellIs" dxfId="86" priority="6" operator="equal">
      <formula>"주민오류"</formula>
    </cfRule>
    <cfRule type="cellIs" dxfId="85" priority="7" operator="equal">
      <formula>"법인오류"</formula>
    </cfRule>
    <cfRule type="cellIs" dxfId="84" priority="18" operator="equal">
      <formula>"주민오류"</formula>
    </cfRule>
    <cfRule type="cellIs" dxfId="83" priority="19" operator="equal">
      <formula>"OK"</formula>
    </cfRule>
  </conditionalFormatting>
  <conditionalFormatting sqref="AI8">
    <cfRule type="cellIs" dxfId="82" priority="16" operator="equal">
      <formula>"사업자오류"</formula>
    </cfRule>
    <cfRule type="cellIs" dxfId="81" priority="17" operator="equal">
      <formula>"OK"</formula>
    </cfRule>
  </conditionalFormatting>
  <conditionalFormatting sqref="AO8:AO9">
    <cfRule type="cellIs" dxfId="80" priority="15" operator="equal">
      <formula>TRUE</formula>
    </cfRule>
  </conditionalFormatting>
  <conditionalFormatting sqref="AO8:AO9">
    <cfRule type="cellIs" dxfId="79" priority="14" operator="equal">
      <formula>FALSE</formula>
    </cfRule>
  </conditionalFormatting>
  <conditionalFormatting sqref="AI9">
    <cfRule type="cellIs" dxfId="78" priority="8" operator="equal">
      <formula>"주민오류"</formula>
    </cfRule>
    <cfRule type="cellIs" dxfId="77" priority="9" operator="equal">
      <formula>"OK"</formula>
    </cfRule>
  </conditionalFormatting>
  <conditionalFormatting sqref="AI43">
    <cfRule type="cellIs" dxfId="76" priority="4" operator="equal">
      <formula>"사업자오류"</formula>
    </cfRule>
    <cfRule type="cellIs" dxfId="75" priority="5" operator="equal">
      <formula>"OK"</formula>
    </cfRule>
  </conditionalFormatting>
  <conditionalFormatting sqref="AL43">
    <cfRule type="cellIs" dxfId="74" priority="1" operator="lessThan">
      <formula>10</formula>
    </cfRule>
    <cfRule type="cellIs" dxfId="73" priority="2" operator="greaterThan">
      <formula>10</formula>
    </cfRule>
    <cfRule type="cellIs" dxfId="72" priority="3" operator="equal">
      <formula>10</formula>
    </cfRule>
  </conditionalFormatting>
  <printOptions horizontalCentered="1" verticalCentered="1"/>
  <pageMargins left="0.39370078740157483" right="0.39370078740157483" top="0.55118110236220474" bottom="0.35433070866141736" header="0.31496062992125984" footer="0.31496062992125984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114"/>
  <sheetViews>
    <sheetView showGridLines="0" zoomScale="150" zoomScaleNormal="150" workbookViewId="0">
      <selection activeCell="H8" sqref="H8:P8"/>
    </sheetView>
  </sheetViews>
  <sheetFormatPr defaultColWidth="2.75" defaultRowHeight="13.5" x14ac:dyDescent="0.3"/>
  <cols>
    <col min="1" max="33" width="2.75" style="1"/>
    <col min="34" max="34" width="8" style="1" bestFit="1" customWidth="1"/>
    <col min="35" max="35" width="6.75" style="1" customWidth="1"/>
    <col min="36" max="36" width="3.375" style="1" bestFit="1" customWidth="1"/>
    <col min="37" max="38" width="2.75" style="1"/>
    <col min="39" max="40" width="3.25" style="1" bestFit="1" customWidth="1"/>
    <col min="41" max="41" width="5.375" style="1" bestFit="1" customWidth="1"/>
    <col min="42" max="16384" width="2.75" style="1"/>
  </cols>
  <sheetData>
    <row r="1" spans="1:53" x14ac:dyDescent="0.3">
      <c r="A1" s="9"/>
    </row>
    <row r="2" spans="1:53" x14ac:dyDescent="0.3">
      <c r="A2" s="9"/>
    </row>
    <row r="3" spans="1:53" ht="8.25" customHeight="1" x14ac:dyDescent="0.3">
      <c r="A3" s="9"/>
    </row>
    <row r="4" spans="1:53" ht="20.25" customHeight="1" x14ac:dyDescent="0.3">
      <c r="A4" s="55" t="s">
        <v>37</v>
      </c>
      <c r="B4" s="55"/>
      <c r="C4" s="55"/>
      <c r="D4" s="55"/>
      <c r="E4" s="96" t="s">
        <v>55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8"/>
      <c r="AC4" s="55" t="s">
        <v>38</v>
      </c>
      <c r="AD4" s="55"/>
      <c r="AE4" s="55"/>
      <c r="AF4" s="55"/>
    </row>
    <row r="5" spans="1:53" ht="1.5" customHeight="1" x14ac:dyDescent="0.3">
      <c r="A5" s="79" t="s">
        <v>82</v>
      </c>
      <c r="B5" s="79"/>
      <c r="C5" s="79"/>
      <c r="D5" s="79"/>
      <c r="E5" s="230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2"/>
      <c r="AC5" s="95"/>
      <c r="AD5" s="95"/>
      <c r="AE5" s="95"/>
      <c r="AF5" s="95"/>
    </row>
    <row r="6" spans="1:53" ht="16.5" customHeight="1" x14ac:dyDescent="0.3">
      <c r="A6" s="79"/>
      <c r="B6" s="79"/>
      <c r="C6" s="79"/>
      <c r="D6" s="79"/>
      <c r="E6" s="230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2"/>
      <c r="AC6" s="95"/>
      <c r="AD6" s="95"/>
      <c r="AE6" s="95"/>
      <c r="AF6" s="95"/>
      <c r="AM6" s="1" t="s">
        <v>53</v>
      </c>
    </row>
    <row r="7" spans="1:53" ht="1.5" customHeight="1" x14ac:dyDescent="0.3">
      <c r="A7" s="79"/>
      <c r="B7" s="79"/>
      <c r="C7" s="79"/>
      <c r="D7" s="79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95"/>
      <c r="AD7" s="95"/>
      <c r="AE7" s="95"/>
      <c r="AF7" s="95"/>
    </row>
    <row r="8" spans="1:53" ht="30" customHeight="1" x14ac:dyDescent="0.3">
      <c r="A8" s="276" t="s">
        <v>73</v>
      </c>
      <c r="B8" s="188" t="s">
        <v>56</v>
      </c>
      <c r="C8" s="189"/>
      <c r="D8" s="189"/>
      <c r="E8" s="189"/>
      <c r="F8" s="189"/>
      <c r="G8" s="190"/>
      <c r="H8" s="273" t="s">
        <v>99</v>
      </c>
      <c r="I8" s="274"/>
      <c r="J8" s="274"/>
      <c r="K8" s="274"/>
      <c r="L8" s="274"/>
      <c r="M8" s="274"/>
      <c r="N8" s="274"/>
      <c r="O8" s="274"/>
      <c r="P8" s="275"/>
      <c r="Q8" s="188" t="s">
        <v>21</v>
      </c>
      <c r="R8" s="189"/>
      <c r="S8" s="189"/>
      <c r="T8" s="189"/>
      <c r="U8" s="189"/>
      <c r="V8" s="189"/>
      <c r="W8" s="190"/>
      <c r="X8" s="85">
        <v>3128389464</v>
      </c>
      <c r="Y8" s="86"/>
      <c r="Z8" s="86"/>
      <c r="AA8" s="86"/>
      <c r="AB8" s="86"/>
      <c r="AC8" s="86"/>
      <c r="AD8" s="86"/>
      <c r="AE8" s="86"/>
      <c r="AF8" s="87"/>
      <c r="AH8" s="20">
        <f>IF(10-MOD(MID(X8,1,1)*1+MID(X8,2,1)*3+MID(X8,3,1)*7+MID(X8,4,1)*1+MID(X8,5,1)*3+MID(X8,6,1)*7+MID(X8,7,1)*1+MID(X8,8,1)*3+INT((MID(X8,9,1)*5)/10)+MOD(MID(X8,9,1)*5,10),10)=10,0,10-MOD(MID(X8,1,1)*1+MID(X8,2,1)*3+MID(X8,3,1)*7+MID(X8,4,1)*1+MID(X8,5,1)*3+MID(X8,6,1)*7+MID(X8,7,1)*1+MID(X8,8,1)*3+INT((MID(X8,9,1)*5)/10)+MOD(MID(X8,9,1)*5,10),10))</f>
        <v>3</v>
      </c>
      <c r="AI8" s="30" t="str">
        <f>IF(INT(MID(X8,10,1))=AH8,"OK","사업자오류")</f>
        <v>사업자오류</v>
      </c>
      <c r="AM8" s="1">
        <f>LEN(X8)</f>
        <v>10</v>
      </c>
      <c r="AN8" s="1">
        <v>10</v>
      </c>
      <c r="AO8" s="1" t="b">
        <f>AM8=AN8</f>
        <v>1</v>
      </c>
    </row>
    <row r="9" spans="1:53" ht="30" customHeight="1" x14ac:dyDescent="0.3">
      <c r="A9" s="277"/>
      <c r="B9" s="188" t="s">
        <v>57</v>
      </c>
      <c r="C9" s="189"/>
      <c r="D9" s="189"/>
      <c r="E9" s="189"/>
      <c r="F9" s="189"/>
      <c r="G9" s="190"/>
      <c r="H9" s="273" t="s">
        <v>100</v>
      </c>
      <c r="I9" s="274"/>
      <c r="J9" s="274"/>
      <c r="K9" s="274"/>
      <c r="L9" s="274"/>
      <c r="M9" s="274"/>
      <c r="N9" s="274"/>
      <c r="O9" s="274"/>
      <c r="P9" s="275"/>
      <c r="Q9" s="160" t="s">
        <v>22</v>
      </c>
      <c r="R9" s="161"/>
      <c r="S9" s="161"/>
      <c r="T9" s="161"/>
      <c r="U9" s="161"/>
      <c r="V9" s="161"/>
      <c r="W9" s="162"/>
      <c r="X9" s="92">
        <v>1615110151234</v>
      </c>
      <c r="Y9" s="93"/>
      <c r="Z9" s="93"/>
      <c r="AA9" s="93"/>
      <c r="AB9" s="93"/>
      <c r="AC9" s="93"/>
      <c r="AD9" s="93"/>
      <c r="AE9" s="93"/>
      <c r="AF9" s="94"/>
      <c r="AH9" s="20">
        <f>IF(MID(X8,4,1)="8",IF(10=10-MOD((MID(X9,1,1)*1+MID(X9,2,1)*2+MID(X9,3,1)*1+MID(X9,4,1)*2+MID(X9,5,1)*1+MID(X9,6,1)*2+MID(X9,7,1)*1+MID(X9,8,1)*2+MID(X9,9,1)*1+MID(X9,10,1)*2+MID(X9,11,1)*1+MID(X9,12,1)*2),10),0,10-MOD((MID(X9,1,1)*1+MID(X9,2,1)*2+MID(X9,3,1)*1+MID(X9,4,1)*2+MID(X9,5,1)*1+MID(X9,6,1)*2+MID(X9,7,1)*1+MID(X9,8,1)*2+MID(X9,9,1)*1+MID(X9,10,1)*2+MID(X9,11,1)*1+MID(X9,12,1)*2),10)),IF(LEN(CLEAN(X9))=10,IF(AND(VALUE(MID(X9,4,1))&gt;=1,VALUE(MID(X9,4,1))&lt;=4),MOD(11-MOD(0*2+0*3+0*4+MID(X9,1,1)*5+MID(X9,2,1)*6+MID(X9,3,1)*7+MID(X9,4,1)*8+MID(X9,5,1)*9+MID(X9,6,1)*2+MID(X9,7,1)*3+MID(X9,8,1)*4+MID(X9,9,1)*5,11),10),IF(AND(VALUE(MID(X9,4,1))&gt;=5,VALUE(MID(X9,4,1))&lt;=8),MOD(11-MOD(0*2+0*3+0*4+MID(X9,1,1)*5+MID(X9,2,1)*6+MID(X9,3,1)*7+MID(X9,4,1)*8+MID(X9,5,1)*9+MID(X9,6,1)*2+MID(X9,7,1)*3+MID(X9,8,1)*4+MID(X9,9,1)*5,11),10),"오류")),IF(LEN(CLEAN(X9))=11,IF(AND(VALUE(MID(X9,5,1))&gt;=1,VALUE(MID(X9,5,1))&lt;=4),MOD(11-MOD(0*2+0*3+MID(X9,1,1)*4+MID(X9,2,1)*5+MID(X9,3,1)*6+MID(X9,4,1)*7+MID(X9,5,1)*8+MID(X9,6,1)*9+MID(X9,7,1)*2+MID(X9,8,1)*3+MID(X9,9,1)*4+MID(X9,10,1)*5,11),10),IF(AND(VALUE(MID(X9,5,1))&gt;=5,VALUE(MID(X9,5,1))&lt;=8),MOD(11-MOD(0*2+0*3+MID(X9,1,1)*4+MID(X9,2,1)*5+MID(X9,3,1)*6+MID(X9,4,1)*7+MID(X9,5,1)*8+MID(X9,6,1)*9+MID(X9,7,1)*2+MID(X9,8,1)*3+MID(X9,9,1)*4+MID(X9,10,1)*5,11),10),"오류")),IF(LEN(CLEAN(X9))=12,IF(AND(VALUE(MID(X9,6,1))&gt;=1,VALUE(MID(X9,6,1))&lt;=4),MOD(11-MOD(0*2+MID(X9,1,1)*3+MID(X9,2,1)*4+MID(X9,3,1)*5+MID(X9,4,1)*6+MID(X9,5,1)*7+MID(X9,6,1)*8+MID(X9,7,1)*9+MID(X9,8,1)*2+MID(X9,9,1)*3+MID(X9,10,1)*4+MID(X9,11,1)*5,11),10),IF(AND(VALUE(MID(X9,7,1))&gt;=5,VALUE(MID(X9,7,1))&lt;=8),MOD(11-MOD(0*2+MID(X9,1,1)*3+MID(X9,2,1)*4+MID(X9,3,1)*5+MID(X9,4,1)*6+MID(X9,5,1)*7+MID(X9,6,1)*8+MID(X9,7,1)*9+MID(X9,8,1)*2+MID(X9,9,1)*3+MID(X9,10,1)*4+MID(X9,11,1)*5,11),10),"오류")),IF(AND(VALUE(MID(X9,7,1))&gt;=1,VALUE(MID(X9,7,1))&lt;=4),MOD(11-MOD(MID(X9,1,1)*2+MID(X9,2,1)*3+MID(X9,3,1)*4+MID(X9,4,1)*5+MID(X9,5,1)*6+MID(X9,6,1)*7+MID(X9,7,1)*8+MID(X9,8,1)*9+MID(X9,9,1)*2+MID(X9,10,1)*3+MID(X9,11,1)*4+MID(X9,12,1)*5,11),10),IF(AND(VALUE(MID(X9,7,1))&gt;=5,VALUE(MID(X9,7,1))&lt;=8),IF(LEN(CLEAN(X9))=12,MOD(MOD(11-MOD(0*2+MID(X9,1,1)*3+MID(X9,2,1)*4+MID(X9,3,1)*5+MID(X9,4,1)*6+MID(X9,5,1)*7+MID(X9,6,1)*8+MID(X9,7,1)*9+MID(X9,8,1)*2+MID(X9,9,1)*3+MID(X9,10,1)*4+MID(X9,11,1)*5,11),10)+2,10),MOD(MOD(11-MOD(MID(X9,1,1)*2+MID(X9,2,1)*3+MID(X9,3,1)*4+MID(X9,4,1)*5+MID(X9,5,1)*6+MID(X9,6,1)*7+MID(X9,7,1)*8+MID(X9,8,1)*9+MID(X9,9,1)*2+MID(X9,10,1)*3+MID(X9,11,1)*4+MID(X9,12,1)*5,11),10)+2,10))))))))</f>
        <v>6</v>
      </c>
      <c r="AI9" s="41" t="str">
        <f>IF(MID(X8,4,1)="8",IF(INT(RIGHT(X9,1))=AH9,"OK","법인오류"),IF(INT(RIGHT(X9,1))=AH9,"OK","주민오류"))</f>
        <v>법인오류</v>
      </c>
      <c r="AM9" s="1">
        <f>LEN(X9)</f>
        <v>13</v>
      </c>
      <c r="AN9" s="1">
        <v>13</v>
      </c>
      <c r="AO9" s="1" t="b">
        <f>AM9=AN9</f>
        <v>1</v>
      </c>
    </row>
    <row r="10" spans="1:53" ht="30" customHeight="1" x14ac:dyDescent="0.3">
      <c r="A10" s="277"/>
      <c r="B10" s="188" t="s">
        <v>58</v>
      </c>
      <c r="C10" s="189"/>
      <c r="D10" s="189"/>
      <c r="E10" s="189"/>
      <c r="F10" s="189"/>
      <c r="G10" s="190"/>
      <c r="H10" s="100" t="s">
        <v>101</v>
      </c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2"/>
    </row>
    <row r="11" spans="1:53" ht="26.25" customHeight="1" x14ac:dyDescent="0.3">
      <c r="A11" s="278"/>
      <c r="B11" s="160" t="s">
        <v>59</v>
      </c>
      <c r="C11" s="161"/>
      <c r="D11" s="161"/>
      <c r="E11" s="161"/>
      <c r="F11" s="161"/>
      <c r="G11" s="162"/>
      <c r="H11" s="82" t="s">
        <v>83</v>
      </c>
      <c r="I11" s="83"/>
      <c r="J11" s="83"/>
      <c r="K11" s="83"/>
      <c r="L11" s="83"/>
      <c r="M11" s="83"/>
      <c r="N11" s="83"/>
      <c r="O11" s="83"/>
      <c r="P11" s="84"/>
      <c r="Q11" s="55" t="s">
        <v>60</v>
      </c>
      <c r="R11" s="55"/>
      <c r="S11" s="55"/>
      <c r="T11" s="55"/>
      <c r="U11" s="55"/>
      <c r="V11" s="55"/>
      <c r="W11" s="55"/>
      <c r="X11" s="82">
        <v>1</v>
      </c>
      <c r="Y11" s="83"/>
      <c r="Z11" s="83"/>
      <c r="AA11" s="83"/>
      <c r="AB11" s="83"/>
      <c r="AC11" s="83"/>
      <c r="AD11" s="83"/>
      <c r="AE11" s="83"/>
      <c r="AF11" s="84"/>
      <c r="AH11" s="1" t="s">
        <v>94</v>
      </c>
    </row>
    <row r="12" spans="1:53" ht="22.5" customHeight="1" x14ac:dyDescent="0.3">
      <c r="A12" s="259" t="s">
        <v>61</v>
      </c>
      <c r="B12" s="260"/>
      <c r="C12" s="260"/>
      <c r="D12" s="261"/>
      <c r="E12" s="259" t="s">
        <v>62</v>
      </c>
      <c r="F12" s="260"/>
      <c r="G12" s="260"/>
      <c r="H12" s="261"/>
      <c r="I12" s="259" t="s">
        <v>63</v>
      </c>
      <c r="J12" s="260"/>
      <c r="K12" s="260"/>
      <c r="L12" s="261"/>
      <c r="M12" s="247" t="s">
        <v>64</v>
      </c>
      <c r="N12" s="248"/>
      <c r="O12" s="197"/>
      <c r="P12" s="247" t="s">
        <v>65</v>
      </c>
      <c r="Q12" s="248"/>
      <c r="R12" s="248"/>
      <c r="S12" s="248"/>
      <c r="T12" s="248"/>
      <c r="U12" s="197"/>
      <c r="V12" s="55" t="s">
        <v>66</v>
      </c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H12" s="247" t="s">
        <v>64</v>
      </c>
      <c r="AI12" s="248"/>
      <c r="AJ12" s="197"/>
      <c r="AK12" s="247" t="s">
        <v>65</v>
      </c>
      <c r="AL12" s="248"/>
      <c r="AM12" s="248"/>
      <c r="AN12" s="248"/>
      <c r="AO12" s="248"/>
      <c r="AP12" s="197"/>
      <c r="AQ12" s="55" t="s">
        <v>66</v>
      </c>
      <c r="AR12" s="55"/>
      <c r="AS12" s="55"/>
      <c r="AT12" s="55"/>
      <c r="AU12" s="55"/>
      <c r="AV12" s="55"/>
      <c r="AW12" s="55"/>
      <c r="AX12" s="55"/>
      <c r="AY12" s="55"/>
      <c r="AZ12" s="55"/>
      <c r="BA12" s="55"/>
    </row>
    <row r="13" spans="1:53" ht="22.5" customHeight="1" x14ac:dyDescent="0.3">
      <c r="A13" s="262"/>
      <c r="B13" s="122"/>
      <c r="C13" s="122"/>
      <c r="D13" s="123"/>
      <c r="E13" s="262"/>
      <c r="F13" s="122"/>
      <c r="G13" s="122"/>
      <c r="H13" s="123"/>
      <c r="I13" s="262"/>
      <c r="J13" s="122"/>
      <c r="K13" s="122"/>
      <c r="L13" s="123"/>
      <c r="M13" s="198"/>
      <c r="N13" s="249"/>
      <c r="O13" s="199"/>
      <c r="P13" s="198"/>
      <c r="Q13" s="249"/>
      <c r="R13" s="249"/>
      <c r="S13" s="249"/>
      <c r="T13" s="249"/>
      <c r="U13" s="199"/>
      <c r="V13" s="55" t="s">
        <v>67</v>
      </c>
      <c r="W13" s="55"/>
      <c r="X13" s="55"/>
      <c r="Y13" s="55"/>
      <c r="Z13" s="55"/>
      <c r="AA13" s="55"/>
      <c r="AB13" s="250" t="s">
        <v>68</v>
      </c>
      <c r="AC13" s="250"/>
      <c r="AD13" s="250"/>
      <c r="AE13" s="250"/>
      <c r="AF13" s="250"/>
      <c r="AH13" s="198"/>
      <c r="AI13" s="249"/>
      <c r="AJ13" s="199"/>
      <c r="AK13" s="198"/>
      <c r="AL13" s="249"/>
      <c r="AM13" s="249"/>
      <c r="AN13" s="249"/>
      <c r="AO13" s="249"/>
      <c r="AP13" s="199"/>
      <c r="AQ13" s="55" t="s">
        <v>67</v>
      </c>
      <c r="AR13" s="55"/>
      <c r="AS13" s="55"/>
      <c r="AT13" s="55"/>
      <c r="AU13" s="55"/>
      <c r="AV13" s="55"/>
      <c r="AW13" s="250" t="s">
        <v>68</v>
      </c>
      <c r="AX13" s="250"/>
      <c r="AY13" s="250"/>
      <c r="AZ13" s="250"/>
      <c r="BA13" s="250"/>
    </row>
    <row r="14" spans="1:53" ht="22.5" customHeight="1" x14ac:dyDescent="0.3">
      <c r="A14" s="265" t="s">
        <v>88</v>
      </c>
      <c r="B14" s="265"/>
      <c r="C14" s="265"/>
      <c r="D14" s="265"/>
      <c r="E14" s="266"/>
      <c r="F14" s="266"/>
      <c r="G14" s="266"/>
      <c r="H14" s="266"/>
      <c r="I14" s="267"/>
      <c r="J14" s="267"/>
      <c r="K14" s="267"/>
      <c r="L14" s="267"/>
      <c r="M14" s="253">
        <f ca="1">SUMIF($A$49:$D$104,A14,$M$49:$M$104)</f>
        <v>77</v>
      </c>
      <c r="N14" s="254"/>
      <c r="O14" s="255"/>
      <c r="P14" s="256">
        <f ca="1">SUMIF($A$49:$D$104,A14,$P$49:$P$104)</f>
        <v>98093923</v>
      </c>
      <c r="Q14" s="257"/>
      <c r="R14" s="257"/>
      <c r="S14" s="257"/>
      <c r="T14" s="257"/>
      <c r="U14" s="258"/>
      <c r="V14" s="256">
        <f ca="1">SUMIF($A$49:$D$104,A14,$V$49:$V$104)</f>
        <v>453110</v>
      </c>
      <c r="W14" s="257"/>
      <c r="X14" s="257"/>
      <c r="Y14" s="257"/>
      <c r="Z14" s="257"/>
      <c r="AA14" s="258"/>
      <c r="AB14" s="256">
        <f ca="1">SUMIF($A$49:$D$104,A14,$AB$49:$AB$104)</f>
        <v>0</v>
      </c>
      <c r="AC14" s="257"/>
      <c r="AD14" s="257"/>
      <c r="AE14" s="257"/>
      <c r="AF14" s="258"/>
      <c r="AH14" s="246">
        <v>10</v>
      </c>
      <c r="AI14" s="246"/>
      <c r="AJ14" s="246"/>
      <c r="AK14" s="246">
        <v>98093923</v>
      </c>
      <c r="AL14" s="55"/>
      <c r="AM14" s="55"/>
      <c r="AN14" s="55"/>
      <c r="AO14" s="55"/>
      <c r="AP14" s="55"/>
      <c r="AQ14" s="246">
        <v>453110</v>
      </c>
      <c r="AR14" s="55"/>
      <c r="AS14" s="55"/>
      <c r="AT14" s="55"/>
      <c r="AU14" s="55"/>
      <c r="AV14" s="55"/>
      <c r="AW14" s="246"/>
      <c r="AX14" s="55"/>
      <c r="AY14" s="55"/>
      <c r="AZ14" s="55"/>
      <c r="BA14" s="55"/>
    </row>
    <row r="15" spans="1:53" ht="22.5" customHeight="1" x14ac:dyDescent="0.3">
      <c r="A15" s="265" t="s">
        <v>93</v>
      </c>
      <c r="B15" s="265"/>
      <c r="C15" s="265"/>
      <c r="D15" s="265"/>
      <c r="E15" s="266"/>
      <c r="F15" s="266"/>
      <c r="G15" s="266"/>
      <c r="H15" s="266"/>
      <c r="I15" s="267"/>
      <c r="J15" s="267"/>
      <c r="K15" s="267"/>
      <c r="L15" s="267"/>
      <c r="M15" s="253">
        <f ca="1">SUMIF($A$49:$D$104,A15,$M$49:$M$104)</f>
        <v>2</v>
      </c>
      <c r="N15" s="254"/>
      <c r="O15" s="255"/>
      <c r="P15" s="256">
        <f ca="1">SUMIF($A$49:$D$104,A15,$P$49:$P$104)</f>
        <v>35491930</v>
      </c>
      <c r="Q15" s="257"/>
      <c r="R15" s="257"/>
      <c r="S15" s="257"/>
      <c r="T15" s="257"/>
      <c r="U15" s="258"/>
      <c r="V15" s="256">
        <f ca="1">SUMIF($A$49:$D$104,A15,$V$49:$V$104)</f>
        <v>0</v>
      </c>
      <c r="W15" s="257"/>
      <c r="X15" s="257"/>
      <c r="Y15" s="257"/>
      <c r="Z15" s="257"/>
      <c r="AA15" s="258"/>
      <c r="AB15" s="256">
        <f ca="1">SUMIF($A$49:$D$104,A14,$AB$49:$AB$104)</f>
        <v>0</v>
      </c>
      <c r="AC15" s="257"/>
      <c r="AD15" s="257"/>
      <c r="AE15" s="257"/>
      <c r="AF15" s="258"/>
      <c r="AH15" s="246"/>
      <c r="AI15" s="246"/>
      <c r="AJ15" s="246"/>
      <c r="AK15" s="246"/>
      <c r="AL15" s="55"/>
      <c r="AM15" s="55"/>
      <c r="AN15" s="55"/>
      <c r="AO15" s="55"/>
      <c r="AP15" s="55"/>
      <c r="AQ15" s="246"/>
      <c r="AR15" s="55"/>
      <c r="AS15" s="55"/>
      <c r="AT15" s="55"/>
      <c r="AU15" s="55"/>
      <c r="AV15" s="55"/>
      <c r="AW15" s="246"/>
      <c r="AX15" s="55"/>
      <c r="AY15" s="55"/>
      <c r="AZ15" s="55"/>
      <c r="BA15" s="55"/>
    </row>
    <row r="16" spans="1:53" ht="22.5" customHeight="1" x14ac:dyDescent="0.3">
      <c r="A16" s="265" t="s">
        <v>91</v>
      </c>
      <c r="B16" s="265"/>
      <c r="C16" s="265"/>
      <c r="D16" s="265"/>
      <c r="E16" s="266"/>
      <c r="F16" s="266"/>
      <c r="G16" s="266"/>
      <c r="H16" s="266"/>
      <c r="I16" s="267"/>
      <c r="J16" s="267"/>
      <c r="K16" s="267"/>
      <c r="L16" s="267"/>
      <c r="M16" s="253">
        <f ca="1">SUMIF($A$49:$D$104,A16,$M$49:$M$104)</f>
        <v>93</v>
      </c>
      <c r="N16" s="254"/>
      <c r="O16" s="255"/>
      <c r="P16" s="256">
        <f ca="1">SUMIF($A$49:$D$104,A16,$P$49:$P$104)</f>
        <v>39198060</v>
      </c>
      <c r="Q16" s="257"/>
      <c r="R16" s="257"/>
      <c r="S16" s="257"/>
      <c r="T16" s="257"/>
      <c r="U16" s="258"/>
      <c r="V16" s="256">
        <f ca="1">SUMIF($A$49:$D$104,A16,$V$49:$V$104)</f>
        <v>1175800</v>
      </c>
      <c r="W16" s="257"/>
      <c r="X16" s="257"/>
      <c r="Y16" s="257"/>
      <c r="Z16" s="257"/>
      <c r="AA16" s="258"/>
      <c r="AB16" s="256">
        <f ca="1">SUMIF($A$49:$D$104,A14,$AB$49:$AB$104)</f>
        <v>0</v>
      </c>
      <c r="AC16" s="257"/>
      <c r="AD16" s="257"/>
      <c r="AE16" s="257"/>
      <c r="AF16" s="258"/>
      <c r="AH16" s="246">
        <v>94</v>
      </c>
      <c r="AI16" s="246"/>
      <c r="AJ16" s="246"/>
      <c r="AK16" s="246">
        <v>39198060</v>
      </c>
      <c r="AL16" s="55"/>
      <c r="AM16" s="55"/>
      <c r="AN16" s="55"/>
      <c r="AO16" s="55"/>
      <c r="AP16" s="55"/>
      <c r="AQ16" s="246">
        <v>1175800</v>
      </c>
      <c r="AR16" s="55"/>
      <c r="AS16" s="55"/>
      <c r="AT16" s="55"/>
      <c r="AU16" s="55"/>
      <c r="AV16" s="55"/>
      <c r="AW16" s="246"/>
      <c r="AX16" s="55"/>
      <c r="AY16" s="55"/>
      <c r="AZ16" s="55"/>
      <c r="BA16" s="55"/>
    </row>
    <row r="17" spans="1:53" ht="22.5" customHeight="1" x14ac:dyDescent="0.3">
      <c r="A17" s="265" t="s">
        <v>87</v>
      </c>
      <c r="B17" s="265"/>
      <c r="C17" s="265"/>
      <c r="D17" s="265"/>
      <c r="E17" s="266"/>
      <c r="F17" s="266"/>
      <c r="G17" s="266"/>
      <c r="H17" s="266"/>
      <c r="I17" s="267"/>
      <c r="J17" s="267"/>
      <c r="K17" s="267"/>
      <c r="L17" s="267"/>
      <c r="M17" s="253">
        <f ca="1">SUMIF($A$49:$D$104,A17,$M$49:$M$104)</f>
        <v>202</v>
      </c>
      <c r="N17" s="254"/>
      <c r="O17" s="255"/>
      <c r="P17" s="256">
        <f ca="1">SUMIF($A$49:$D$104,A17,$P$49:$P$104)</f>
        <v>59096016</v>
      </c>
      <c r="Q17" s="257"/>
      <c r="R17" s="257"/>
      <c r="S17" s="257"/>
      <c r="T17" s="257"/>
      <c r="U17" s="258"/>
      <c r="V17" s="256">
        <f ca="1">SUMIF($A$49:$D$104,A17,$V$49:$V$104)</f>
        <v>1771740</v>
      </c>
      <c r="W17" s="257"/>
      <c r="X17" s="257"/>
      <c r="Y17" s="257"/>
      <c r="Z17" s="257"/>
      <c r="AA17" s="258"/>
      <c r="AB17" s="256">
        <f ca="1">SUMIF($A$49:$D$104,A14,$AB$49:$AB$104)</f>
        <v>0</v>
      </c>
      <c r="AC17" s="257"/>
      <c r="AD17" s="257"/>
      <c r="AE17" s="257"/>
      <c r="AF17" s="258"/>
      <c r="AH17" s="246">
        <v>214</v>
      </c>
      <c r="AI17" s="246"/>
      <c r="AJ17" s="246"/>
      <c r="AK17" s="246">
        <v>59096016</v>
      </c>
      <c r="AL17" s="55"/>
      <c r="AM17" s="55"/>
      <c r="AN17" s="55"/>
      <c r="AO17" s="55"/>
      <c r="AP17" s="55"/>
      <c r="AQ17" s="246">
        <v>1771740</v>
      </c>
      <c r="AR17" s="55"/>
      <c r="AS17" s="55"/>
      <c r="AT17" s="55"/>
      <c r="AU17" s="55"/>
      <c r="AV17" s="55"/>
      <c r="AW17" s="246"/>
      <c r="AX17" s="55"/>
      <c r="AY17" s="55"/>
      <c r="AZ17" s="55"/>
      <c r="BA17" s="55"/>
    </row>
    <row r="18" spans="1:53" ht="22.5" customHeight="1" x14ac:dyDescent="0.3">
      <c r="A18" s="282" t="s">
        <v>97</v>
      </c>
      <c r="B18" s="282"/>
      <c r="C18" s="282"/>
      <c r="D18" s="282"/>
      <c r="E18" s="266"/>
      <c r="F18" s="266"/>
      <c r="G18" s="266"/>
      <c r="H18" s="266"/>
      <c r="I18" s="267"/>
      <c r="J18" s="267"/>
      <c r="K18" s="267"/>
      <c r="L18" s="267"/>
      <c r="M18" s="253">
        <f ca="1">SUMIF($A$49:$D$104,A18,$M$49:$M$104)</f>
        <v>2</v>
      </c>
      <c r="N18" s="254"/>
      <c r="O18" s="255"/>
      <c r="P18" s="256">
        <f ca="1">SUMIF($A$49:$D$104,A18,$P$49:$P$104)</f>
        <v>6221600</v>
      </c>
      <c r="Q18" s="257"/>
      <c r="R18" s="257"/>
      <c r="S18" s="257"/>
      <c r="T18" s="257"/>
      <c r="U18" s="258"/>
      <c r="V18" s="256">
        <f ca="1">SUMIF($A$49:$D$104,A18,$V$49:$V$104)</f>
        <v>-3740</v>
      </c>
      <c r="W18" s="257"/>
      <c r="X18" s="257"/>
      <c r="Y18" s="257"/>
      <c r="Z18" s="257"/>
      <c r="AA18" s="258"/>
      <c r="AB18" s="256"/>
      <c r="AC18" s="257"/>
      <c r="AD18" s="257"/>
      <c r="AE18" s="257"/>
      <c r="AF18" s="258"/>
    </row>
    <row r="19" spans="1:53" ht="22.5" customHeight="1" x14ac:dyDescent="0.3">
      <c r="A19" s="265"/>
      <c r="B19" s="265"/>
      <c r="C19" s="265"/>
      <c r="D19" s="265"/>
      <c r="E19" s="266"/>
      <c r="F19" s="266"/>
      <c r="G19" s="266"/>
      <c r="H19" s="266"/>
      <c r="I19" s="267"/>
      <c r="J19" s="267"/>
      <c r="K19" s="267"/>
      <c r="L19" s="267"/>
      <c r="M19" s="253"/>
      <c r="N19" s="254"/>
      <c r="O19" s="255"/>
      <c r="P19" s="256"/>
      <c r="Q19" s="257"/>
      <c r="R19" s="257"/>
      <c r="S19" s="257"/>
      <c r="T19" s="257"/>
      <c r="U19" s="258"/>
      <c r="V19" s="256"/>
      <c r="W19" s="257"/>
      <c r="X19" s="257"/>
      <c r="Y19" s="257"/>
      <c r="Z19" s="257"/>
      <c r="AA19" s="258"/>
      <c r="AB19" s="256"/>
      <c r="AC19" s="257"/>
      <c r="AD19" s="257"/>
      <c r="AE19" s="257"/>
      <c r="AF19" s="258"/>
      <c r="AH19" s="1" t="s">
        <v>95</v>
      </c>
    </row>
    <row r="20" spans="1:53" ht="22.5" customHeight="1" x14ac:dyDescent="0.3">
      <c r="A20" s="265"/>
      <c r="B20" s="265"/>
      <c r="C20" s="265"/>
      <c r="D20" s="265"/>
      <c r="E20" s="266"/>
      <c r="F20" s="266"/>
      <c r="G20" s="266"/>
      <c r="H20" s="266"/>
      <c r="I20" s="267"/>
      <c r="J20" s="267"/>
      <c r="K20" s="267"/>
      <c r="L20" s="267"/>
      <c r="M20" s="253"/>
      <c r="N20" s="254"/>
      <c r="O20" s="255"/>
      <c r="P20" s="256"/>
      <c r="Q20" s="257"/>
      <c r="R20" s="257"/>
      <c r="S20" s="257"/>
      <c r="T20" s="257"/>
      <c r="U20" s="258"/>
      <c r="V20" s="256"/>
      <c r="W20" s="257"/>
      <c r="X20" s="257"/>
      <c r="Y20" s="257"/>
      <c r="Z20" s="257"/>
      <c r="AA20" s="258"/>
      <c r="AB20" s="256"/>
      <c r="AC20" s="257"/>
      <c r="AD20" s="257"/>
      <c r="AE20" s="257"/>
      <c r="AF20" s="258"/>
      <c r="AH20" s="247" t="s">
        <v>64</v>
      </c>
      <c r="AI20" s="248"/>
      <c r="AJ20" s="197"/>
      <c r="AK20" s="247" t="s">
        <v>65</v>
      </c>
      <c r="AL20" s="248"/>
      <c r="AM20" s="248"/>
      <c r="AN20" s="248"/>
      <c r="AO20" s="248"/>
      <c r="AP20" s="197"/>
      <c r="AQ20" s="55" t="s">
        <v>66</v>
      </c>
      <c r="AR20" s="55"/>
      <c r="AS20" s="55"/>
      <c r="AT20" s="55"/>
      <c r="AU20" s="55"/>
      <c r="AV20" s="55"/>
      <c r="AW20" s="55"/>
      <c r="AX20" s="55"/>
      <c r="AY20" s="55"/>
      <c r="AZ20" s="55"/>
      <c r="BA20" s="55"/>
    </row>
    <row r="21" spans="1:53" ht="22.5" customHeight="1" x14ac:dyDescent="0.3">
      <c r="A21" s="265"/>
      <c r="B21" s="265"/>
      <c r="C21" s="265"/>
      <c r="D21" s="265"/>
      <c r="E21" s="266"/>
      <c r="F21" s="266"/>
      <c r="G21" s="266"/>
      <c r="H21" s="266"/>
      <c r="I21" s="267"/>
      <c r="J21" s="267"/>
      <c r="K21" s="267"/>
      <c r="L21" s="267"/>
      <c r="M21" s="253"/>
      <c r="N21" s="254"/>
      <c r="O21" s="255"/>
      <c r="P21" s="256"/>
      <c r="Q21" s="257"/>
      <c r="R21" s="257"/>
      <c r="S21" s="257"/>
      <c r="T21" s="257"/>
      <c r="U21" s="258"/>
      <c r="V21" s="256"/>
      <c r="W21" s="257"/>
      <c r="X21" s="257"/>
      <c r="Y21" s="257"/>
      <c r="Z21" s="257"/>
      <c r="AA21" s="258"/>
      <c r="AB21" s="256"/>
      <c r="AC21" s="257"/>
      <c r="AD21" s="257"/>
      <c r="AE21" s="257"/>
      <c r="AF21" s="258"/>
      <c r="AH21" s="198"/>
      <c r="AI21" s="249"/>
      <c r="AJ21" s="199"/>
      <c r="AK21" s="198"/>
      <c r="AL21" s="249"/>
      <c r="AM21" s="249"/>
      <c r="AN21" s="249"/>
      <c r="AO21" s="249"/>
      <c r="AP21" s="199"/>
      <c r="AQ21" s="55" t="s">
        <v>67</v>
      </c>
      <c r="AR21" s="55"/>
      <c r="AS21" s="55"/>
      <c r="AT21" s="55"/>
      <c r="AU21" s="55"/>
      <c r="AV21" s="55"/>
      <c r="AW21" s="250" t="s">
        <v>68</v>
      </c>
      <c r="AX21" s="250"/>
      <c r="AY21" s="250"/>
      <c r="AZ21" s="250"/>
      <c r="BA21" s="250"/>
    </row>
    <row r="22" spans="1:53" ht="22.5" customHeight="1" x14ac:dyDescent="0.3">
      <c r="A22" s="265"/>
      <c r="B22" s="265"/>
      <c r="C22" s="265"/>
      <c r="D22" s="265"/>
      <c r="E22" s="266"/>
      <c r="F22" s="266"/>
      <c r="G22" s="266"/>
      <c r="H22" s="266"/>
      <c r="I22" s="267"/>
      <c r="J22" s="267"/>
      <c r="K22" s="267"/>
      <c r="L22" s="267"/>
      <c r="M22" s="253"/>
      <c r="N22" s="254"/>
      <c r="O22" s="255"/>
      <c r="P22" s="256"/>
      <c r="Q22" s="257"/>
      <c r="R22" s="257"/>
      <c r="S22" s="257"/>
      <c r="T22" s="257"/>
      <c r="U22" s="258"/>
      <c r="V22" s="256"/>
      <c r="W22" s="257"/>
      <c r="X22" s="257"/>
      <c r="Y22" s="257"/>
      <c r="Z22" s="257"/>
      <c r="AA22" s="258"/>
      <c r="AB22" s="256"/>
      <c r="AC22" s="257"/>
      <c r="AD22" s="257"/>
      <c r="AE22" s="257"/>
      <c r="AF22" s="258"/>
      <c r="AH22" s="246">
        <v>10</v>
      </c>
      <c r="AI22" s="246"/>
      <c r="AJ22" s="246"/>
      <c r="AK22" s="246">
        <f ca="1">P14-AK14</f>
        <v>0</v>
      </c>
      <c r="AL22" s="55"/>
      <c r="AM22" s="55"/>
      <c r="AN22" s="55"/>
      <c r="AO22" s="55"/>
      <c r="AP22" s="55"/>
      <c r="AQ22" s="279">
        <f ca="1">V14-AQ14</f>
        <v>0</v>
      </c>
      <c r="AR22" s="280"/>
      <c r="AS22" s="280"/>
      <c r="AT22" s="280"/>
      <c r="AU22" s="280"/>
      <c r="AV22" s="280"/>
      <c r="AW22" s="246">
        <f ca="1">AB14-AW14</f>
        <v>0</v>
      </c>
      <c r="AX22" s="55"/>
      <c r="AY22" s="55"/>
      <c r="AZ22" s="55"/>
      <c r="BA22" s="55"/>
    </row>
    <row r="23" spans="1:53" ht="22.5" customHeight="1" x14ac:dyDescent="0.3">
      <c r="A23" s="265"/>
      <c r="B23" s="265"/>
      <c r="C23" s="265"/>
      <c r="D23" s="265"/>
      <c r="E23" s="266"/>
      <c r="F23" s="266"/>
      <c r="G23" s="266"/>
      <c r="H23" s="266"/>
      <c r="I23" s="267"/>
      <c r="J23" s="267"/>
      <c r="K23" s="267"/>
      <c r="L23" s="267"/>
      <c r="M23" s="253"/>
      <c r="N23" s="254"/>
      <c r="O23" s="255"/>
      <c r="P23" s="256"/>
      <c r="Q23" s="257"/>
      <c r="R23" s="257"/>
      <c r="S23" s="257"/>
      <c r="T23" s="257"/>
      <c r="U23" s="258"/>
      <c r="V23" s="256"/>
      <c r="W23" s="257"/>
      <c r="X23" s="257"/>
      <c r="Y23" s="257"/>
      <c r="Z23" s="257"/>
      <c r="AA23" s="258"/>
      <c r="AB23" s="256"/>
      <c r="AC23" s="257"/>
      <c r="AD23" s="257"/>
      <c r="AE23" s="257"/>
      <c r="AF23" s="258"/>
      <c r="AH23" s="246"/>
      <c r="AI23" s="246"/>
      <c r="AJ23" s="246"/>
      <c r="AK23" s="246">
        <f t="shared" ref="AK23:AK25" ca="1" si="0">P15-AK15</f>
        <v>35491930</v>
      </c>
      <c r="AL23" s="55"/>
      <c r="AM23" s="55"/>
      <c r="AN23" s="55"/>
      <c r="AO23" s="55"/>
      <c r="AP23" s="55"/>
      <c r="AQ23" s="279">
        <f t="shared" ref="AQ23:AQ25" ca="1" si="1">V15-AQ15</f>
        <v>0</v>
      </c>
      <c r="AR23" s="280"/>
      <c r="AS23" s="280"/>
      <c r="AT23" s="280"/>
      <c r="AU23" s="280"/>
      <c r="AV23" s="280"/>
      <c r="AW23" s="246">
        <f t="shared" ref="AW23:AW25" ca="1" si="2">AB15-AW15</f>
        <v>0</v>
      </c>
      <c r="AX23" s="55"/>
      <c r="AY23" s="55"/>
      <c r="AZ23" s="55"/>
      <c r="BA23" s="55"/>
    </row>
    <row r="24" spans="1:53" ht="22.5" customHeight="1" x14ac:dyDescent="0.3">
      <c r="A24" s="265"/>
      <c r="B24" s="265"/>
      <c r="C24" s="265"/>
      <c r="D24" s="265"/>
      <c r="E24" s="266"/>
      <c r="F24" s="266"/>
      <c r="G24" s="266"/>
      <c r="H24" s="266"/>
      <c r="I24" s="267"/>
      <c r="J24" s="267"/>
      <c r="K24" s="267"/>
      <c r="L24" s="267"/>
      <c r="M24" s="253"/>
      <c r="N24" s="254"/>
      <c r="O24" s="255"/>
      <c r="P24" s="256"/>
      <c r="Q24" s="257"/>
      <c r="R24" s="257"/>
      <c r="S24" s="257"/>
      <c r="T24" s="257"/>
      <c r="U24" s="258"/>
      <c r="V24" s="256"/>
      <c r="W24" s="257"/>
      <c r="X24" s="257"/>
      <c r="Y24" s="257"/>
      <c r="Z24" s="257"/>
      <c r="AA24" s="258"/>
      <c r="AB24" s="256"/>
      <c r="AC24" s="257"/>
      <c r="AD24" s="257"/>
      <c r="AE24" s="257"/>
      <c r="AF24" s="258"/>
      <c r="AH24" s="246">
        <v>94</v>
      </c>
      <c r="AI24" s="246"/>
      <c r="AJ24" s="246"/>
      <c r="AK24" s="246">
        <f t="shared" ca="1" si="0"/>
        <v>0</v>
      </c>
      <c r="AL24" s="55"/>
      <c r="AM24" s="55"/>
      <c r="AN24" s="55"/>
      <c r="AO24" s="55"/>
      <c r="AP24" s="55"/>
      <c r="AQ24" s="279">
        <f t="shared" ca="1" si="1"/>
        <v>0</v>
      </c>
      <c r="AR24" s="280"/>
      <c r="AS24" s="280"/>
      <c r="AT24" s="280"/>
      <c r="AU24" s="280"/>
      <c r="AV24" s="280"/>
      <c r="AW24" s="246">
        <f t="shared" ca="1" si="2"/>
        <v>0</v>
      </c>
      <c r="AX24" s="55"/>
      <c r="AY24" s="55"/>
      <c r="AZ24" s="55"/>
      <c r="BA24" s="55"/>
    </row>
    <row r="25" spans="1:53" ht="22.5" customHeight="1" x14ac:dyDescent="0.3">
      <c r="A25" s="265"/>
      <c r="B25" s="265"/>
      <c r="C25" s="265"/>
      <c r="D25" s="265"/>
      <c r="E25" s="266"/>
      <c r="F25" s="266"/>
      <c r="G25" s="266"/>
      <c r="H25" s="266"/>
      <c r="I25" s="267"/>
      <c r="J25" s="267"/>
      <c r="K25" s="267"/>
      <c r="L25" s="267"/>
      <c r="M25" s="253"/>
      <c r="N25" s="254"/>
      <c r="O25" s="255"/>
      <c r="P25" s="256"/>
      <c r="Q25" s="257"/>
      <c r="R25" s="257"/>
      <c r="S25" s="257"/>
      <c r="T25" s="257"/>
      <c r="U25" s="258"/>
      <c r="V25" s="256"/>
      <c r="W25" s="257"/>
      <c r="X25" s="257"/>
      <c r="Y25" s="257"/>
      <c r="Z25" s="257"/>
      <c r="AA25" s="258"/>
      <c r="AB25" s="256"/>
      <c r="AC25" s="257"/>
      <c r="AD25" s="257"/>
      <c r="AE25" s="257"/>
      <c r="AF25" s="258"/>
      <c r="AH25" s="246">
        <v>214</v>
      </c>
      <c r="AI25" s="246"/>
      <c r="AJ25" s="246"/>
      <c r="AK25" s="246">
        <f t="shared" ca="1" si="0"/>
        <v>0</v>
      </c>
      <c r="AL25" s="55"/>
      <c r="AM25" s="55"/>
      <c r="AN25" s="55"/>
      <c r="AO25" s="55"/>
      <c r="AP25" s="55"/>
      <c r="AQ25" s="279">
        <f t="shared" ca="1" si="1"/>
        <v>0</v>
      </c>
      <c r="AR25" s="280"/>
      <c r="AS25" s="280"/>
      <c r="AT25" s="280"/>
      <c r="AU25" s="280"/>
      <c r="AV25" s="280"/>
      <c r="AW25" s="246">
        <f t="shared" ca="1" si="2"/>
        <v>0</v>
      </c>
      <c r="AX25" s="55"/>
      <c r="AY25" s="55"/>
      <c r="AZ25" s="55"/>
      <c r="BA25" s="55"/>
    </row>
    <row r="26" spans="1:53" ht="22.5" customHeight="1" x14ac:dyDescent="0.3">
      <c r="A26" s="265"/>
      <c r="B26" s="265"/>
      <c r="C26" s="265"/>
      <c r="D26" s="265"/>
      <c r="E26" s="266"/>
      <c r="F26" s="266"/>
      <c r="G26" s="266"/>
      <c r="H26" s="266"/>
      <c r="I26" s="267"/>
      <c r="J26" s="267"/>
      <c r="K26" s="267"/>
      <c r="L26" s="267"/>
      <c r="M26" s="253"/>
      <c r="N26" s="254"/>
      <c r="O26" s="255"/>
      <c r="P26" s="256"/>
      <c r="Q26" s="257"/>
      <c r="R26" s="257"/>
      <c r="S26" s="257"/>
      <c r="T26" s="257"/>
      <c r="U26" s="258"/>
      <c r="V26" s="256"/>
      <c r="W26" s="257"/>
      <c r="X26" s="257"/>
      <c r="Y26" s="257"/>
      <c r="Z26" s="257"/>
      <c r="AA26" s="258"/>
      <c r="AB26" s="256"/>
      <c r="AC26" s="257"/>
      <c r="AD26" s="257"/>
      <c r="AE26" s="257"/>
      <c r="AF26" s="258"/>
    </row>
    <row r="27" spans="1:53" ht="22.5" customHeight="1" x14ac:dyDescent="0.3">
      <c r="A27" s="265"/>
      <c r="B27" s="265"/>
      <c r="C27" s="265"/>
      <c r="D27" s="265"/>
      <c r="E27" s="266"/>
      <c r="F27" s="266"/>
      <c r="G27" s="266"/>
      <c r="H27" s="266"/>
      <c r="I27" s="267"/>
      <c r="J27" s="267"/>
      <c r="K27" s="267"/>
      <c r="L27" s="267"/>
      <c r="M27" s="253"/>
      <c r="N27" s="254"/>
      <c r="O27" s="255"/>
      <c r="P27" s="256"/>
      <c r="Q27" s="257"/>
      <c r="R27" s="257"/>
      <c r="S27" s="257"/>
      <c r="T27" s="257"/>
      <c r="U27" s="258"/>
      <c r="V27" s="256"/>
      <c r="W27" s="257"/>
      <c r="X27" s="257"/>
      <c r="Y27" s="257"/>
      <c r="Z27" s="257"/>
      <c r="AA27" s="258"/>
      <c r="AB27" s="256"/>
      <c r="AC27" s="257"/>
      <c r="AD27" s="257"/>
      <c r="AE27" s="257"/>
      <c r="AF27" s="258"/>
    </row>
    <row r="28" spans="1:53" ht="3.75" customHeight="1" x14ac:dyDescent="0.3">
      <c r="A28" s="14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5"/>
    </row>
    <row r="29" spans="1:53" ht="16.5" customHeight="1" x14ac:dyDescent="0.3">
      <c r="A29" s="14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5"/>
      <c r="AH29" s="247" t="s">
        <v>64</v>
      </c>
      <c r="AI29" s="248"/>
      <c r="AJ29" s="197"/>
      <c r="AK29" s="247" t="s">
        <v>65</v>
      </c>
      <c r="AL29" s="248"/>
      <c r="AM29" s="248"/>
      <c r="AN29" s="248"/>
      <c r="AO29" s="248"/>
      <c r="AP29" s="197"/>
      <c r="AQ29" s="55" t="s">
        <v>66</v>
      </c>
      <c r="AR29" s="55"/>
      <c r="AS29" s="55"/>
      <c r="AT29" s="55"/>
      <c r="AU29" s="55"/>
      <c r="AV29" s="55"/>
      <c r="AW29" s="55"/>
      <c r="AX29" s="55"/>
      <c r="AY29" s="55"/>
      <c r="AZ29" s="55"/>
      <c r="BA29" s="55"/>
    </row>
    <row r="30" spans="1:53" x14ac:dyDescent="0.3">
      <c r="A30" s="14"/>
      <c r="B30" s="11" t="s">
        <v>69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5"/>
      <c r="AH30" s="198"/>
      <c r="AI30" s="249"/>
      <c r="AJ30" s="199"/>
      <c r="AK30" s="198"/>
      <c r="AL30" s="249"/>
      <c r="AM30" s="249"/>
      <c r="AN30" s="249"/>
      <c r="AO30" s="249"/>
      <c r="AP30" s="199"/>
      <c r="AQ30" s="55" t="s">
        <v>67</v>
      </c>
      <c r="AR30" s="55"/>
      <c r="AS30" s="55"/>
      <c r="AT30" s="55"/>
      <c r="AU30" s="55"/>
      <c r="AV30" s="55"/>
      <c r="AW30" s="250" t="s">
        <v>68</v>
      </c>
      <c r="AX30" s="250"/>
      <c r="AY30" s="250"/>
      <c r="AZ30" s="250"/>
      <c r="BA30" s="250"/>
    </row>
    <row r="31" spans="1:53" ht="7.5" customHeight="1" x14ac:dyDescent="0.3">
      <c r="A31" s="1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5"/>
      <c r="AH31" s="246">
        <f ca="1">SUM($M$14:$O$27)</f>
        <v>376</v>
      </c>
      <c r="AI31" s="246"/>
      <c r="AJ31" s="246"/>
      <c r="AK31" s="246">
        <f ca="1">SUM($P$14:$U$27)</f>
        <v>238101529</v>
      </c>
      <c r="AL31" s="55"/>
      <c r="AM31" s="55"/>
      <c r="AN31" s="55"/>
      <c r="AO31" s="55"/>
      <c r="AP31" s="55"/>
      <c r="AQ31" s="246">
        <f ca="1">SUM($V$14:$AA$27)</f>
        <v>3396910</v>
      </c>
      <c r="AR31" s="55"/>
      <c r="AS31" s="55"/>
      <c r="AT31" s="55"/>
      <c r="AU31" s="55"/>
      <c r="AV31" s="55"/>
      <c r="AW31" s="246">
        <f ca="1">SUM($AB$14:$AF$27)</f>
        <v>0</v>
      </c>
      <c r="AX31" s="55"/>
      <c r="AY31" s="55"/>
      <c r="AZ31" s="55"/>
      <c r="BA31" s="55"/>
    </row>
    <row r="32" spans="1:53" ht="7.5" customHeight="1" x14ac:dyDescent="0.3">
      <c r="A32" s="14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5"/>
      <c r="AH32" s="246">
        <f>SUM($M$49:$O$104)</f>
        <v>376</v>
      </c>
      <c r="AI32" s="246"/>
      <c r="AJ32" s="246"/>
      <c r="AK32" s="246">
        <f>SUM($P$49:$U$104)</f>
        <v>238101529</v>
      </c>
      <c r="AL32" s="55"/>
      <c r="AM32" s="55"/>
      <c r="AN32" s="55"/>
      <c r="AO32" s="55"/>
      <c r="AP32" s="55"/>
      <c r="AQ32" s="246">
        <f>SUM($V$49:$AA$104)</f>
        <v>3396910</v>
      </c>
      <c r="AR32" s="55"/>
      <c r="AS32" s="55"/>
      <c r="AT32" s="55"/>
      <c r="AU32" s="55"/>
      <c r="AV32" s="55"/>
      <c r="AW32" s="246">
        <f>SUM($AB$49:$AF$104)</f>
        <v>0</v>
      </c>
      <c r="AX32" s="55"/>
      <c r="AY32" s="55"/>
      <c r="AZ32" s="55"/>
      <c r="BA32" s="55"/>
    </row>
    <row r="33" spans="1:53" ht="11.25" customHeight="1" x14ac:dyDescent="0.3">
      <c r="A33" s="14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81" t="str">
        <f>H8</f>
        <v>㈜십자가의 도</v>
      </c>
      <c r="Q33" s="81"/>
      <c r="R33" s="81"/>
      <c r="S33" s="81"/>
      <c r="T33" s="81"/>
      <c r="U33" s="81"/>
      <c r="V33" s="81"/>
      <c r="W33" s="81"/>
      <c r="X33" s="81"/>
      <c r="Y33" s="81"/>
      <c r="Z33" s="11"/>
      <c r="AA33" s="11"/>
      <c r="AB33" s="11"/>
      <c r="AC33" s="11"/>
      <c r="AD33" s="11"/>
      <c r="AE33" s="11"/>
      <c r="AF33" s="15"/>
      <c r="AH33" s="246">
        <f ca="1">AH31-AH32</f>
        <v>0</v>
      </c>
      <c r="AI33" s="246"/>
      <c r="AJ33" s="246"/>
      <c r="AK33" s="246">
        <f ca="1">AK31-AK32</f>
        <v>0</v>
      </c>
      <c r="AL33" s="55"/>
      <c r="AM33" s="55"/>
      <c r="AN33" s="55"/>
      <c r="AO33" s="55"/>
      <c r="AP33" s="55"/>
      <c r="AQ33" s="246">
        <f ca="1">AQ31-AQ32</f>
        <v>0</v>
      </c>
      <c r="AR33" s="55"/>
      <c r="AS33" s="55"/>
      <c r="AT33" s="55"/>
      <c r="AU33" s="55"/>
      <c r="AV33" s="55"/>
      <c r="AW33" s="246">
        <f ca="1">AW31-AW32</f>
        <v>0</v>
      </c>
      <c r="AX33" s="55"/>
      <c r="AY33" s="55"/>
      <c r="AZ33" s="55"/>
      <c r="BA33" s="55"/>
    </row>
    <row r="34" spans="1:53" x14ac:dyDescent="0.3">
      <c r="A34" s="14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6" t="s">
        <v>31</v>
      </c>
      <c r="P34" s="81" t="str">
        <f>H9</f>
        <v>주황규</v>
      </c>
      <c r="Q34" s="81"/>
      <c r="R34" s="81"/>
      <c r="S34" s="81"/>
      <c r="T34" s="81"/>
      <c r="U34" s="81"/>
      <c r="V34" s="81"/>
      <c r="W34" s="81"/>
      <c r="X34" s="81"/>
      <c r="Y34" s="81"/>
      <c r="Z34" s="19" t="s">
        <v>48</v>
      </c>
      <c r="AA34" s="11"/>
      <c r="AB34" s="11"/>
      <c r="AC34" s="11"/>
      <c r="AD34" s="11"/>
      <c r="AE34" s="11"/>
      <c r="AF34" s="15"/>
    </row>
    <row r="35" spans="1:53" ht="11.25" customHeight="1" x14ac:dyDescent="0.3">
      <c r="A35" s="1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8"/>
    </row>
    <row r="36" spans="1:53" ht="3.75" customHeight="1" x14ac:dyDescent="0.3">
      <c r="A36" s="14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5"/>
    </row>
    <row r="37" spans="1:53" x14ac:dyDescent="0.3">
      <c r="A37" s="14"/>
      <c r="B37" s="11" t="s">
        <v>70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5"/>
    </row>
    <row r="38" spans="1:53" ht="7.5" customHeight="1" x14ac:dyDescent="0.3">
      <c r="A38" s="14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5"/>
    </row>
    <row r="39" spans="1:53" ht="16.5" customHeight="1" x14ac:dyDescent="0.3">
      <c r="A39" s="14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268">
        <f ca="1">TODAY()</f>
        <v>44133</v>
      </c>
      <c r="U39" s="268"/>
      <c r="V39" s="268"/>
      <c r="W39" s="268"/>
      <c r="X39" s="268"/>
      <c r="Y39" s="268"/>
      <c r="Z39" s="268"/>
      <c r="AA39" s="268"/>
      <c r="AB39" s="11"/>
      <c r="AC39" s="11"/>
      <c r="AD39" s="11"/>
      <c r="AE39" s="11"/>
      <c r="AF39" s="15"/>
    </row>
    <row r="40" spans="1:53" ht="7.5" customHeight="1" x14ac:dyDescent="0.3">
      <c r="A40" s="14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5"/>
    </row>
    <row r="41" spans="1:53" x14ac:dyDescent="0.3">
      <c r="A41" s="14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6" t="s">
        <v>30</v>
      </c>
      <c r="P41" s="269" t="s">
        <v>84</v>
      </c>
      <c r="Q41" s="269"/>
      <c r="R41" s="269"/>
      <c r="S41" s="269"/>
      <c r="T41" s="269"/>
      <c r="U41" s="269"/>
      <c r="V41" s="269"/>
      <c r="W41" s="269"/>
      <c r="X41" s="269"/>
      <c r="Y41" s="269"/>
      <c r="Z41" s="19" t="s">
        <v>85</v>
      </c>
      <c r="AA41" s="11"/>
      <c r="AB41" s="11"/>
      <c r="AC41" s="11"/>
      <c r="AD41" s="11"/>
      <c r="AE41" s="11"/>
      <c r="AF41" s="15"/>
    </row>
    <row r="42" spans="1:53" ht="7.5" customHeight="1" x14ac:dyDescent="0.3">
      <c r="A42" s="14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5"/>
      <c r="AL42" s="1" t="s">
        <v>173</v>
      </c>
    </row>
    <row r="43" spans="1:53" ht="22.5" customHeight="1" x14ac:dyDescent="0.3">
      <c r="A43" s="68" t="s">
        <v>33</v>
      </c>
      <c r="B43" s="69"/>
      <c r="C43" s="70"/>
      <c r="D43" s="55" t="s">
        <v>10</v>
      </c>
      <c r="E43" s="55"/>
      <c r="F43" s="55"/>
      <c r="G43" s="55"/>
      <c r="H43" s="76" t="s">
        <v>168</v>
      </c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8"/>
      <c r="T43" s="263" t="s">
        <v>176</v>
      </c>
      <c r="U43" s="264"/>
      <c r="V43" s="264"/>
      <c r="W43" s="264"/>
      <c r="X43" s="64">
        <v>3128512347</v>
      </c>
      <c r="Y43" s="64"/>
      <c r="Z43" s="64"/>
      <c r="AA43" s="64"/>
      <c r="AB43" s="64"/>
      <c r="AC43" s="64"/>
      <c r="AD43" s="64"/>
      <c r="AE43" s="64"/>
      <c r="AF43" s="64"/>
      <c r="AH43" s="20">
        <f>IF(10-MOD(MID(X43,1,1)*1+MID(X43,2,1)*3+MID(X43,3,1)*7+MID(X43,4,1)*1+MID(X43,5,1)*3+MID(X43,6,1)*7+MID(X43,7,1)*1+MID(X43,8,1)*3+INT((MID(X43,9,1)*5)/10)+MOD(MID(X43,9,1)*5,10),10)=10,0,10-MOD(MID(X43,1,1)*1+MID(X43,2,1)*3+MID(X43,3,1)*7+MID(X43,4,1)*1+MID(X43,5,1)*3+MID(X43,6,1)*7+MID(X43,7,1)*1+MID(X43,8,1)*3+INT((MID(X43,9,1)*5)/10)+MOD(MID(X43,9,1)*5,10),10))</f>
        <v>7</v>
      </c>
      <c r="AI43" s="20" t="str">
        <f>IF(INT(MID(X43,10,1))=AH43,"OK","사업자오류")</f>
        <v>OK</v>
      </c>
      <c r="AL43" s="46">
        <f>LEN(X43)</f>
        <v>10</v>
      </c>
    </row>
    <row r="44" spans="1:53" ht="27.75" customHeight="1" x14ac:dyDescent="0.3">
      <c r="A44" s="71"/>
      <c r="B44" s="72"/>
      <c r="C44" s="73"/>
      <c r="D44" s="74" t="s">
        <v>177</v>
      </c>
      <c r="E44" s="74"/>
      <c r="F44" s="74"/>
      <c r="G44" s="74"/>
      <c r="H44" s="270" t="s">
        <v>102</v>
      </c>
      <c r="I44" s="271"/>
      <c r="J44" s="271"/>
      <c r="K44" s="271"/>
      <c r="L44" s="271"/>
      <c r="M44" s="271"/>
      <c r="N44" s="271"/>
      <c r="O44" s="271"/>
      <c r="P44" s="271"/>
      <c r="Q44" s="271"/>
      <c r="R44" s="271"/>
      <c r="S44" s="272"/>
      <c r="T44" s="55" t="s">
        <v>34</v>
      </c>
      <c r="U44" s="55"/>
      <c r="V44" s="55"/>
      <c r="W44" s="55"/>
      <c r="X44" s="95" t="s">
        <v>52</v>
      </c>
      <c r="Y44" s="95"/>
      <c r="Z44" s="95"/>
      <c r="AA44" s="95"/>
      <c r="AB44" s="95"/>
      <c r="AC44" s="95"/>
      <c r="AD44" s="95"/>
      <c r="AE44" s="95"/>
      <c r="AF44" s="95"/>
    </row>
    <row r="45" spans="1:53" x14ac:dyDescent="0.3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9" t="s">
        <v>71</v>
      </c>
    </row>
    <row r="46" spans="1:53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27"/>
    </row>
    <row r="47" spans="1:53" ht="18.75" customHeight="1" x14ac:dyDescent="0.3">
      <c r="A47" s="259" t="s">
        <v>61</v>
      </c>
      <c r="B47" s="260"/>
      <c r="C47" s="260"/>
      <c r="D47" s="261"/>
      <c r="E47" s="259" t="s">
        <v>62</v>
      </c>
      <c r="F47" s="260"/>
      <c r="G47" s="260"/>
      <c r="H47" s="261"/>
      <c r="I47" s="259" t="s">
        <v>63</v>
      </c>
      <c r="J47" s="260"/>
      <c r="K47" s="260"/>
      <c r="L47" s="261"/>
      <c r="M47" s="247" t="s">
        <v>64</v>
      </c>
      <c r="N47" s="248"/>
      <c r="O47" s="197"/>
      <c r="P47" s="247" t="s">
        <v>65</v>
      </c>
      <c r="Q47" s="248"/>
      <c r="R47" s="248"/>
      <c r="S47" s="248"/>
      <c r="T47" s="248"/>
      <c r="U47" s="197"/>
      <c r="V47" s="55" t="s">
        <v>66</v>
      </c>
      <c r="W47" s="55"/>
      <c r="X47" s="55"/>
      <c r="Y47" s="55"/>
      <c r="Z47" s="55"/>
      <c r="AA47" s="55"/>
      <c r="AB47" s="55"/>
      <c r="AC47" s="55"/>
      <c r="AD47" s="55"/>
      <c r="AE47" s="55"/>
      <c r="AF47" s="55"/>
    </row>
    <row r="48" spans="1:53" ht="18.75" customHeight="1" x14ac:dyDescent="0.3">
      <c r="A48" s="262"/>
      <c r="B48" s="122"/>
      <c r="C48" s="122"/>
      <c r="D48" s="123"/>
      <c r="E48" s="262"/>
      <c r="F48" s="122"/>
      <c r="G48" s="122"/>
      <c r="H48" s="123"/>
      <c r="I48" s="262"/>
      <c r="J48" s="122"/>
      <c r="K48" s="122"/>
      <c r="L48" s="123"/>
      <c r="M48" s="198"/>
      <c r="N48" s="249"/>
      <c r="O48" s="199"/>
      <c r="P48" s="198"/>
      <c r="Q48" s="249"/>
      <c r="R48" s="249"/>
      <c r="S48" s="249"/>
      <c r="T48" s="249"/>
      <c r="U48" s="199"/>
      <c r="V48" s="55" t="s">
        <v>67</v>
      </c>
      <c r="W48" s="55"/>
      <c r="X48" s="55"/>
      <c r="Y48" s="55"/>
      <c r="Z48" s="55"/>
      <c r="AA48" s="55"/>
      <c r="AB48" s="250" t="s">
        <v>68</v>
      </c>
      <c r="AC48" s="250"/>
      <c r="AD48" s="250"/>
      <c r="AE48" s="250"/>
      <c r="AF48" s="250"/>
    </row>
    <row r="49" spans="1:34" ht="22.5" customHeight="1" x14ac:dyDescent="0.3">
      <c r="A49" s="251" t="s">
        <v>86</v>
      </c>
      <c r="B49" s="251"/>
      <c r="C49" s="251"/>
      <c r="D49" s="251"/>
      <c r="E49" s="252">
        <v>42005</v>
      </c>
      <c r="F49" s="252"/>
      <c r="G49" s="252"/>
      <c r="H49" s="252"/>
      <c r="I49" s="252">
        <v>42036</v>
      </c>
      <c r="J49" s="252"/>
      <c r="K49" s="252"/>
      <c r="L49" s="252"/>
      <c r="M49" s="253">
        <v>2</v>
      </c>
      <c r="N49" s="254"/>
      <c r="O49" s="255"/>
      <c r="P49" s="253">
        <v>2400000</v>
      </c>
      <c r="Q49" s="254"/>
      <c r="R49" s="254"/>
      <c r="S49" s="254"/>
      <c r="T49" s="254"/>
      <c r="U49" s="255"/>
      <c r="V49" s="256">
        <v>3740</v>
      </c>
      <c r="W49" s="257"/>
      <c r="X49" s="257"/>
      <c r="Y49" s="257"/>
      <c r="Z49" s="257"/>
      <c r="AA49" s="258"/>
      <c r="AB49" s="253"/>
      <c r="AC49" s="254"/>
      <c r="AD49" s="254"/>
      <c r="AE49" s="254"/>
      <c r="AF49" s="255"/>
      <c r="AH49" s="1">
        <v>1</v>
      </c>
    </row>
    <row r="50" spans="1:34" ht="22.5" customHeight="1" x14ac:dyDescent="0.3">
      <c r="A50" s="251" t="s">
        <v>88</v>
      </c>
      <c r="B50" s="251"/>
      <c r="C50" s="251"/>
      <c r="D50" s="251"/>
      <c r="E50" s="252">
        <v>42036</v>
      </c>
      <c r="F50" s="252"/>
      <c r="G50" s="252"/>
      <c r="H50" s="252"/>
      <c r="I50" s="252">
        <v>42095</v>
      </c>
      <c r="J50" s="252"/>
      <c r="K50" s="252"/>
      <c r="L50" s="252"/>
      <c r="M50" s="253">
        <v>3</v>
      </c>
      <c r="N50" s="254"/>
      <c r="O50" s="255"/>
      <c r="P50" s="253">
        <v>3370400</v>
      </c>
      <c r="Q50" s="254"/>
      <c r="R50" s="254"/>
      <c r="S50" s="254"/>
      <c r="T50" s="254"/>
      <c r="U50" s="255"/>
      <c r="V50" s="256">
        <v>3740</v>
      </c>
      <c r="W50" s="257"/>
      <c r="X50" s="257"/>
      <c r="Y50" s="257"/>
      <c r="Z50" s="257"/>
      <c r="AA50" s="258"/>
      <c r="AB50" s="253"/>
      <c r="AC50" s="254"/>
      <c r="AD50" s="254"/>
      <c r="AE50" s="254"/>
      <c r="AF50" s="255"/>
      <c r="AH50" s="1">
        <f>AH49+1</f>
        <v>2</v>
      </c>
    </row>
    <row r="51" spans="1:34" ht="22.5" customHeight="1" x14ac:dyDescent="0.3">
      <c r="A51" s="251" t="s">
        <v>88</v>
      </c>
      <c r="B51" s="251"/>
      <c r="C51" s="251"/>
      <c r="D51" s="251"/>
      <c r="E51" s="252">
        <v>42064</v>
      </c>
      <c r="F51" s="252"/>
      <c r="G51" s="252"/>
      <c r="H51" s="252"/>
      <c r="I51" s="252">
        <v>42430</v>
      </c>
      <c r="J51" s="252"/>
      <c r="K51" s="252"/>
      <c r="L51" s="252"/>
      <c r="M51" s="253">
        <v>6</v>
      </c>
      <c r="N51" s="254"/>
      <c r="O51" s="255"/>
      <c r="P51" s="253">
        <v>6934723</v>
      </c>
      <c r="Q51" s="254"/>
      <c r="R51" s="254"/>
      <c r="S51" s="254"/>
      <c r="T51" s="254"/>
      <c r="U51" s="255"/>
      <c r="V51" s="256">
        <v>26600</v>
      </c>
      <c r="W51" s="257"/>
      <c r="X51" s="257"/>
      <c r="Y51" s="257"/>
      <c r="Z51" s="257"/>
      <c r="AA51" s="258"/>
      <c r="AB51" s="253"/>
      <c r="AC51" s="254"/>
      <c r="AD51" s="254"/>
      <c r="AE51" s="254"/>
      <c r="AF51" s="255"/>
      <c r="AH51" s="1">
        <f t="shared" ref="AH51:AH70" si="3">AH50+1</f>
        <v>3</v>
      </c>
    </row>
    <row r="52" spans="1:34" ht="22.5" customHeight="1" x14ac:dyDescent="0.3">
      <c r="A52" s="251" t="s">
        <v>88</v>
      </c>
      <c r="B52" s="251"/>
      <c r="C52" s="251"/>
      <c r="D52" s="251"/>
      <c r="E52" s="252">
        <v>42095</v>
      </c>
      <c r="F52" s="252"/>
      <c r="G52" s="252"/>
      <c r="H52" s="252"/>
      <c r="I52" s="252">
        <v>42156</v>
      </c>
      <c r="J52" s="252"/>
      <c r="K52" s="252"/>
      <c r="L52" s="252"/>
      <c r="M52" s="253">
        <v>7</v>
      </c>
      <c r="N52" s="254"/>
      <c r="O52" s="255"/>
      <c r="P52" s="253">
        <v>9634400</v>
      </c>
      <c r="Q52" s="254"/>
      <c r="R52" s="254"/>
      <c r="S52" s="254"/>
      <c r="T52" s="254"/>
      <c r="U52" s="255"/>
      <c r="V52" s="256">
        <v>46610</v>
      </c>
      <c r="W52" s="257"/>
      <c r="X52" s="257"/>
      <c r="Y52" s="257"/>
      <c r="Z52" s="257"/>
      <c r="AA52" s="258"/>
      <c r="AB52" s="253"/>
      <c r="AC52" s="254"/>
      <c r="AD52" s="254"/>
      <c r="AE52" s="254"/>
      <c r="AF52" s="255"/>
      <c r="AH52" s="1">
        <f t="shared" si="3"/>
        <v>4</v>
      </c>
    </row>
    <row r="53" spans="1:34" ht="22.5" customHeight="1" x14ac:dyDescent="0.3">
      <c r="A53" s="251" t="s">
        <v>88</v>
      </c>
      <c r="B53" s="251"/>
      <c r="C53" s="251"/>
      <c r="D53" s="251"/>
      <c r="E53" s="252">
        <v>42125</v>
      </c>
      <c r="F53" s="252"/>
      <c r="G53" s="252"/>
      <c r="H53" s="252"/>
      <c r="I53" s="252">
        <v>42186</v>
      </c>
      <c r="J53" s="252"/>
      <c r="K53" s="252"/>
      <c r="L53" s="252"/>
      <c r="M53" s="253">
        <v>7</v>
      </c>
      <c r="N53" s="254"/>
      <c r="O53" s="255"/>
      <c r="P53" s="253">
        <v>9016800</v>
      </c>
      <c r="Q53" s="254"/>
      <c r="R53" s="254"/>
      <c r="S53" s="254"/>
      <c r="T53" s="254"/>
      <c r="U53" s="255"/>
      <c r="V53" s="256">
        <v>44740</v>
      </c>
      <c r="W53" s="257"/>
      <c r="X53" s="257"/>
      <c r="Y53" s="257"/>
      <c r="Z53" s="257"/>
      <c r="AA53" s="258"/>
      <c r="AB53" s="253"/>
      <c r="AC53" s="254"/>
      <c r="AD53" s="254"/>
      <c r="AE53" s="254"/>
      <c r="AF53" s="255"/>
      <c r="AH53" s="1">
        <f t="shared" si="3"/>
        <v>5</v>
      </c>
    </row>
    <row r="54" spans="1:34" ht="22.5" customHeight="1" x14ac:dyDescent="0.3">
      <c r="A54" s="281" t="s">
        <v>96</v>
      </c>
      <c r="B54" s="281"/>
      <c r="C54" s="281"/>
      <c r="D54" s="281"/>
      <c r="E54" s="252">
        <v>42125</v>
      </c>
      <c r="F54" s="252"/>
      <c r="G54" s="252"/>
      <c r="H54" s="252"/>
      <c r="I54" s="252">
        <v>42186</v>
      </c>
      <c r="J54" s="252"/>
      <c r="K54" s="252"/>
      <c r="L54" s="252"/>
      <c r="M54" s="253">
        <v>2</v>
      </c>
      <c r="N54" s="254"/>
      <c r="O54" s="255"/>
      <c r="P54" s="253">
        <v>6221600</v>
      </c>
      <c r="Q54" s="254"/>
      <c r="R54" s="254"/>
      <c r="S54" s="254"/>
      <c r="T54" s="254"/>
      <c r="U54" s="255"/>
      <c r="V54" s="256">
        <v>-3740</v>
      </c>
      <c r="W54" s="257"/>
      <c r="X54" s="257"/>
      <c r="Y54" s="257"/>
      <c r="Z54" s="257"/>
      <c r="AA54" s="258"/>
      <c r="AB54" s="253"/>
      <c r="AC54" s="254"/>
      <c r="AD54" s="254"/>
      <c r="AE54" s="254"/>
      <c r="AF54" s="255"/>
      <c r="AH54" s="1">
        <f t="shared" si="3"/>
        <v>6</v>
      </c>
    </row>
    <row r="55" spans="1:34" ht="22.5" customHeight="1" x14ac:dyDescent="0.3">
      <c r="A55" s="251" t="s">
        <v>88</v>
      </c>
      <c r="B55" s="251"/>
      <c r="C55" s="251"/>
      <c r="D55" s="251"/>
      <c r="E55" s="252">
        <v>42156</v>
      </c>
      <c r="F55" s="252"/>
      <c r="G55" s="252"/>
      <c r="H55" s="252"/>
      <c r="I55" s="252">
        <v>42217</v>
      </c>
      <c r="J55" s="252"/>
      <c r="K55" s="252"/>
      <c r="L55" s="252"/>
      <c r="M55" s="253">
        <v>5</v>
      </c>
      <c r="N55" s="254"/>
      <c r="O55" s="255"/>
      <c r="P55" s="253">
        <v>7300000</v>
      </c>
      <c r="Q55" s="254"/>
      <c r="R55" s="254"/>
      <c r="S55" s="254"/>
      <c r="T55" s="254"/>
      <c r="U55" s="255"/>
      <c r="V55" s="256">
        <v>44740</v>
      </c>
      <c r="W55" s="257"/>
      <c r="X55" s="257"/>
      <c r="Y55" s="257"/>
      <c r="Z55" s="257"/>
      <c r="AA55" s="258"/>
      <c r="AB55" s="253"/>
      <c r="AC55" s="254"/>
      <c r="AD55" s="254"/>
      <c r="AE55" s="254"/>
      <c r="AF55" s="255"/>
      <c r="AH55" s="1">
        <f t="shared" si="3"/>
        <v>7</v>
      </c>
    </row>
    <row r="56" spans="1:34" ht="22.5" customHeight="1" x14ac:dyDescent="0.3">
      <c r="A56" s="251" t="s">
        <v>88</v>
      </c>
      <c r="B56" s="251"/>
      <c r="C56" s="251"/>
      <c r="D56" s="251"/>
      <c r="E56" s="252">
        <v>42186</v>
      </c>
      <c r="F56" s="252"/>
      <c r="G56" s="252"/>
      <c r="H56" s="252"/>
      <c r="I56" s="252">
        <v>42248</v>
      </c>
      <c r="J56" s="252"/>
      <c r="K56" s="252"/>
      <c r="L56" s="252"/>
      <c r="M56" s="253">
        <v>7</v>
      </c>
      <c r="N56" s="254"/>
      <c r="O56" s="255"/>
      <c r="P56" s="253">
        <v>8733600</v>
      </c>
      <c r="Q56" s="254"/>
      <c r="R56" s="254"/>
      <c r="S56" s="254"/>
      <c r="T56" s="254"/>
      <c r="U56" s="255"/>
      <c r="V56" s="256">
        <v>44740</v>
      </c>
      <c r="W56" s="257"/>
      <c r="X56" s="257"/>
      <c r="Y56" s="257"/>
      <c r="Z56" s="257"/>
      <c r="AA56" s="258"/>
      <c r="AB56" s="253"/>
      <c r="AC56" s="254"/>
      <c r="AD56" s="254"/>
      <c r="AE56" s="254"/>
      <c r="AF56" s="255"/>
      <c r="AH56" s="1">
        <f t="shared" si="3"/>
        <v>8</v>
      </c>
    </row>
    <row r="57" spans="1:34" ht="22.5" customHeight="1" x14ac:dyDescent="0.3">
      <c r="A57" s="251" t="s">
        <v>88</v>
      </c>
      <c r="B57" s="251"/>
      <c r="C57" s="251"/>
      <c r="D57" s="251"/>
      <c r="E57" s="252">
        <v>42217</v>
      </c>
      <c r="F57" s="252"/>
      <c r="G57" s="252"/>
      <c r="H57" s="252"/>
      <c r="I57" s="252">
        <v>42278</v>
      </c>
      <c r="J57" s="252"/>
      <c r="K57" s="252"/>
      <c r="L57" s="252"/>
      <c r="M57" s="253">
        <v>8</v>
      </c>
      <c r="N57" s="254"/>
      <c r="O57" s="255"/>
      <c r="P57" s="253">
        <v>10140800</v>
      </c>
      <c r="Q57" s="254"/>
      <c r="R57" s="254"/>
      <c r="S57" s="254"/>
      <c r="T57" s="254"/>
      <c r="U57" s="255"/>
      <c r="V57" s="256">
        <v>47640</v>
      </c>
      <c r="W57" s="257"/>
      <c r="X57" s="257"/>
      <c r="Y57" s="257"/>
      <c r="Z57" s="257"/>
      <c r="AA57" s="258"/>
      <c r="AB57" s="253"/>
      <c r="AC57" s="254"/>
      <c r="AD57" s="254"/>
      <c r="AE57" s="254"/>
      <c r="AF57" s="255"/>
      <c r="AH57" s="1">
        <f t="shared" si="3"/>
        <v>9</v>
      </c>
    </row>
    <row r="58" spans="1:34" ht="22.5" customHeight="1" x14ac:dyDescent="0.3">
      <c r="A58" s="251" t="s">
        <v>88</v>
      </c>
      <c r="B58" s="251"/>
      <c r="C58" s="251"/>
      <c r="D58" s="251"/>
      <c r="E58" s="252">
        <v>42248</v>
      </c>
      <c r="F58" s="252"/>
      <c r="G58" s="252"/>
      <c r="H58" s="252"/>
      <c r="I58" s="252">
        <v>42309</v>
      </c>
      <c r="J58" s="252"/>
      <c r="K58" s="252"/>
      <c r="L58" s="252"/>
      <c r="M58" s="253">
        <v>8</v>
      </c>
      <c r="N58" s="254"/>
      <c r="O58" s="255"/>
      <c r="P58" s="253">
        <v>10140800</v>
      </c>
      <c r="Q58" s="254"/>
      <c r="R58" s="254"/>
      <c r="S58" s="254"/>
      <c r="T58" s="254"/>
      <c r="U58" s="255"/>
      <c r="V58" s="256">
        <v>47640</v>
      </c>
      <c r="W58" s="257"/>
      <c r="X58" s="257"/>
      <c r="Y58" s="257"/>
      <c r="Z58" s="257"/>
      <c r="AA58" s="258"/>
      <c r="AB58" s="253"/>
      <c r="AC58" s="254"/>
      <c r="AD58" s="254"/>
      <c r="AE58" s="254"/>
      <c r="AF58" s="255"/>
      <c r="AH58" s="1">
        <f t="shared" si="3"/>
        <v>10</v>
      </c>
    </row>
    <row r="59" spans="1:34" ht="22.5" customHeight="1" x14ac:dyDescent="0.3">
      <c r="A59" s="251" t="s">
        <v>88</v>
      </c>
      <c r="B59" s="251"/>
      <c r="C59" s="251"/>
      <c r="D59" s="251"/>
      <c r="E59" s="252">
        <v>42278</v>
      </c>
      <c r="F59" s="252"/>
      <c r="G59" s="252"/>
      <c r="H59" s="252"/>
      <c r="I59" s="252">
        <v>42705</v>
      </c>
      <c r="J59" s="252"/>
      <c r="K59" s="252"/>
      <c r="L59" s="252"/>
      <c r="M59" s="253">
        <v>8</v>
      </c>
      <c r="N59" s="254"/>
      <c r="O59" s="255"/>
      <c r="P59" s="253">
        <v>10140800</v>
      </c>
      <c r="Q59" s="254"/>
      <c r="R59" s="254"/>
      <c r="S59" s="254"/>
      <c r="T59" s="254"/>
      <c r="U59" s="255"/>
      <c r="V59" s="256">
        <v>47640</v>
      </c>
      <c r="W59" s="257"/>
      <c r="X59" s="257"/>
      <c r="Y59" s="257"/>
      <c r="Z59" s="257"/>
      <c r="AA59" s="258"/>
      <c r="AB59" s="253"/>
      <c r="AC59" s="254"/>
      <c r="AD59" s="254"/>
      <c r="AE59" s="254"/>
      <c r="AF59" s="255"/>
      <c r="AH59" s="1">
        <f t="shared" si="3"/>
        <v>11</v>
      </c>
    </row>
    <row r="60" spans="1:34" ht="22.5" customHeight="1" x14ac:dyDescent="0.3">
      <c r="A60" s="251" t="s">
        <v>88</v>
      </c>
      <c r="B60" s="251"/>
      <c r="C60" s="251"/>
      <c r="D60" s="251"/>
      <c r="E60" s="252">
        <v>42309</v>
      </c>
      <c r="F60" s="252"/>
      <c r="G60" s="252"/>
      <c r="H60" s="252"/>
      <c r="I60" s="252">
        <v>42370</v>
      </c>
      <c r="J60" s="252"/>
      <c r="K60" s="252"/>
      <c r="L60" s="252"/>
      <c r="M60" s="253">
        <v>8</v>
      </c>
      <c r="N60" s="254"/>
      <c r="O60" s="255"/>
      <c r="P60" s="253">
        <v>10140800</v>
      </c>
      <c r="Q60" s="254"/>
      <c r="R60" s="254"/>
      <c r="S60" s="254"/>
      <c r="T60" s="254"/>
      <c r="U60" s="255"/>
      <c r="V60" s="256">
        <v>47640</v>
      </c>
      <c r="W60" s="257"/>
      <c r="X60" s="257"/>
      <c r="Y60" s="257"/>
      <c r="Z60" s="257"/>
      <c r="AA60" s="258"/>
      <c r="AB60" s="253"/>
      <c r="AC60" s="254"/>
      <c r="AD60" s="254"/>
      <c r="AE60" s="254"/>
      <c r="AF60" s="255"/>
      <c r="AH60" s="1">
        <f t="shared" si="3"/>
        <v>12</v>
      </c>
    </row>
    <row r="61" spans="1:34" ht="22.5" customHeight="1" x14ac:dyDescent="0.3">
      <c r="A61" s="251" t="s">
        <v>86</v>
      </c>
      <c r="B61" s="251"/>
      <c r="C61" s="251"/>
      <c r="D61" s="251"/>
      <c r="E61" s="252">
        <v>42339</v>
      </c>
      <c r="F61" s="252"/>
      <c r="G61" s="252"/>
      <c r="H61" s="252"/>
      <c r="I61" s="252">
        <v>42401</v>
      </c>
      <c r="J61" s="252"/>
      <c r="K61" s="252"/>
      <c r="L61" s="252"/>
      <c r="M61" s="253">
        <v>8</v>
      </c>
      <c r="N61" s="254"/>
      <c r="O61" s="255"/>
      <c r="P61" s="253">
        <v>10140800</v>
      </c>
      <c r="Q61" s="254"/>
      <c r="R61" s="254"/>
      <c r="S61" s="254"/>
      <c r="T61" s="254"/>
      <c r="U61" s="255"/>
      <c r="V61" s="256">
        <v>47640</v>
      </c>
      <c r="W61" s="257"/>
      <c r="X61" s="257"/>
      <c r="Y61" s="257"/>
      <c r="Z61" s="257"/>
      <c r="AA61" s="258"/>
      <c r="AB61" s="253"/>
      <c r="AC61" s="254"/>
      <c r="AD61" s="254"/>
      <c r="AE61" s="254"/>
      <c r="AF61" s="255"/>
      <c r="AH61" s="1">
        <f t="shared" si="3"/>
        <v>13</v>
      </c>
    </row>
    <row r="62" spans="1:34" ht="22.5" customHeight="1" x14ac:dyDescent="0.3">
      <c r="A62" s="251" t="s">
        <v>89</v>
      </c>
      <c r="B62" s="251"/>
      <c r="C62" s="251"/>
      <c r="D62" s="251"/>
      <c r="E62" s="252">
        <v>42036</v>
      </c>
      <c r="F62" s="252"/>
      <c r="G62" s="252"/>
      <c r="H62" s="252"/>
      <c r="I62" s="252">
        <v>42064</v>
      </c>
      <c r="J62" s="252"/>
      <c r="K62" s="252"/>
      <c r="L62" s="252"/>
      <c r="M62" s="253">
        <v>2</v>
      </c>
      <c r="N62" s="254"/>
      <c r="O62" s="255"/>
      <c r="P62" s="253">
        <v>35491930</v>
      </c>
      <c r="Q62" s="254"/>
      <c r="R62" s="254"/>
      <c r="S62" s="254"/>
      <c r="T62" s="254"/>
      <c r="U62" s="255"/>
      <c r="V62" s="256"/>
      <c r="W62" s="257"/>
      <c r="X62" s="257"/>
      <c r="Y62" s="257"/>
      <c r="Z62" s="257"/>
      <c r="AA62" s="258"/>
      <c r="AB62" s="253"/>
      <c r="AC62" s="254"/>
      <c r="AD62" s="254"/>
      <c r="AE62" s="254"/>
      <c r="AF62" s="255"/>
      <c r="AH62" s="1">
        <f t="shared" si="3"/>
        <v>14</v>
      </c>
    </row>
    <row r="63" spans="1:34" ht="22.5" customHeight="1" x14ac:dyDescent="0.3">
      <c r="A63" s="251" t="s">
        <v>87</v>
      </c>
      <c r="B63" s="251"/>
      <c r="C63" s="251"/>
      <c r="D63" s="251"/>
      <c r="E63" s="252">
        <v>42005</v>
      </c>
      <c r="F63" s="252"/>
      <c r="G63" s="252"/>
      <c r="H63" s="252"/>
      <c r="I63" s="252">
        <v>42036</v>
      </c>
      <c r="J63" s="252"/>
      <c r="K63" s="252"/>
      <c r="L63" s="252"/>
      <c r="M63" s="253">
        <v>3</v>
      </c>
      <c r="N63" s="254"/>
      <c r="O63" s="255"/>
      <c r="P63" s="253">
        <v>951860</v>
      </c>
      <c r="Q63" s="254"/>
      <c r="R63" s="254"/>
      <c r="S63" s="254"/>
      <c r="T63" s="254"/>
      <c r="U63" s="255"/>
      <c r="V63" s="256">
        <v>38070</v>
      </c>
      <c r="W63" s="257"/>
      <c r="X63" s="257"/>
      <c r="Y63" s="257"/>
      <c r="Z63" s="257"/>
      <c r="AA63" s="258"/>
      <c r="AB63" s="253"/>
      <c r="AC63" s="254"/>
      <c r="AD63" s="254"/>
      <c r="AE63" s="254"/>
      <c r="AF63" s="255"/>
      <c r="AH63" s="1">
        <f t="shared" si="3"/>
        <v>15</v>
      </c>
    </row>
    <row r="64" spans="1:34" ht="22.5" customHeight="1" x14ac:dyDescent="0.3">
      <c r="A64" s="251" t="s">
        <v>87</v>
      </c>
      <c r="B64" s="251"/>
      <c r="C64" s="251"/>
      <c r="D64" s="251"/>
      <c r="E64" s="252">
        <v>42036</v>
      </c>
      <c r="F64" s="252"/>
      <c r="G64" s="252"/>
      <c r="H64" s="252"/>
      <c r="I64" s="252">
        <v>42064</v>
      </c>
      <c r="J64" s="252"/>
      <c r="K64" s="252"/>
      <c r="L64" s="252"/>
      <c r="M64" s="253">
        <v>3</v>
      </c>
      <c r="N64" s="254"/>
      <c r="O64" s="255"/>
      <c r="P64" s="253">
        <v>1315220</v>
      </c>
      <c r="Q64" s="254"/>
      <c r="R64" s="254"/>
      <c r="S64" s="254"/>
      <c r="T64" s="254"/>
      <c r="U64" s="255"/>
      <c r="V64" s="256">
        <v>50200</v>
      </c>
      <c r="W64" s="257"/>
      <c r="X64" s="257"/>
      <c r="Y64" s="257"/>
      <c r="Z64" s="257"/>
      <c r="AA64" s="258"/>
      <c r="AB64" s="253"/>
      <c r="AC64" s="254"/>
      <c r="AD64" s="254"/>
      <c r="AE64" s="254"/>
      <c r="AF64" s="255"/>
      <c r="AH64" s="1">
        <f t="shared" si="3"/>
        <v>16</v>
      </c>
    </row>
    <row r="65" spans="1:34" ht="22.5" customHeight="1" x14ac:dyDescent="0.3">
      <c r="A65" s="251" t="s">
        <v>87</v>
      </c>
      <c r="B65" s="251"/>
      <c r="C65" s="251"/>
      <c r="D65" s="251"/>
      <c r="E65" s="252">
        <v>42036</v>
      </c>
      <c r="F65" s="252"/>
      <c r="G65" s="252"/>
      <c r="H65" s="252"/>
      <c r="I65" s="252">
        <v>42095</v>
      </c>
      <c r="J65" s="252"/>
      <c r="K65" s="252"/>
      <c r="L65" s="252"/>
      <c r="M65" s="253">
        <v>1</v>
      </c>
      <c r="N65" s="254"/>
      <c r="O65" s="255"/>
      <c r="P65" s="253">
        <v>70000</v>
      </c>
      <c r="Q65" s="254"/>
      <c r="R65" s="254"/>
      <c r="S65" s="254"/>
      <c r="T65" s="254"/>
      <c r="U65" s="255"/>
      <c r="V65" s="256"/>
      <c r="W65" s="257"/>
      <c r="X65" s="257"/>
      <c r="Y65" s="257"/>
      <c r="Z65" s="257"/>
      <c r="AA65" s="258"/>
      <c r="AB65" s="253"/>
      <c r="AC65" s="254"/>
      <c r="AD65" s="254"/>
      <c r="AE65" s="254"/>
      <c r="AF65" s="255"/>
      <c r="AH65" s="1">
        <f t="shared" si="3"/>
        <v>17</v>
      </c>
    </row>
    <row r="66" spans="1:34" ht="22.5" customHeight="1" x14ac:dyDescent="0.3">
      <c r="A66" s="251" t="s">
        <v>87</v>
      </c>
      <c r="B66" s="251"/>
      <c r="C66" s="251"/>
      <c r="D66" s="251"/>
      <c r="E66" s="252">
        <v>42064</v>
      </c>
      <c r="F66" s="252"/>
      <c r="G66" s="252"/>
      <c r="H66" s="252"/>
      <c r="I66" s="252">
        <v>42125</v>
      </c>
      <c r="J66" s="252"/>
      <c r="K66" s="252"/>
      <c r="L66" s="252"/>
      <c r="M66" s="253">
        <v>10</v>
      </c>
      <c r="N66" s="254"/>
      <c r="O66" s="255"/>
      <c r="P66" s="253">
        <v>15031030</v>
      </c>
      <c r="Q66" s="254"/>
      <c r="R66" s="254"/>
      <c r="S66" s="254"/>
      <c r="T66" s="254"/>
      <c r="U66" s="255"/>
      <c r="V66" s="256">
        <v>578230</v>
      </c>
      <c r="W66" s="257"/>
      <c r="X66" s="257"/>
      <c r="Y66" s="257"/>
      <c r="Z66" s="257"/>
      <c r="AA66" s="258"/>
      <c r="AB66" s="253"/>
      <c r="AC66" s="254"/>
      <c r="AD66" s="254"/>
      <c r="AE66" s="254"/>
      <c r="AF66" s="255"/>
      <c r="AH66" s="1">
        <f t="shared" si="3"/>
        <v>18</v>
      </c>
    </row>
    <row r="67" spans="1:34" ht="22.5" customHeight="1" x14ac:dyDescent="0.3">
      <c r="A67" s="251" t="s">
        <v>87</v>
      </c>
      <c r="B67" s="251"/>
      <c r="C67" s="251"/>
      <c r="D67" s="251"/>
      <c r="E67" s="252">
        <v>42095</v>
      </c>
      <c r="F67" s="252"/>
      <c r="G67" s="252"/>
      <c r="H67" s="252"/>
      <c r="I67" s="252">
        <v>42156</v>
      </c>
      <c r="J67" s="252"/>
      <c r="K67" s="252"/>
      <c r="L67" s="252"/>
      <c r="M67" s="253">
        <v>11</v>
      </c>
      <c r="N67" s="254"/>
      <c r="O67" s="255"/>
      <c r="P67" s="253">
        <v>4569760</v>
      </c>
      <c r="Q67" s="254"/>
      <c r="R67" s="254"/>
      <c r="S67" s="254"/>
      <c r="T67" s="254"/>
      <c r="U67" s="255"/>
      <c r="V67" s="256">
        <v>160760</v>
      </c>
      <c r="W67" s="257"/>
      <c r="X67" s="257"/>
      <c r="Y67" s="257"/>
      <c r="Z67" s="257"/>
      <c r="AA67" s="258"/>
      <c r="AB67" s="253"/>
      <c r="AC67" s="254"/>
      <c r="AD67" s="254"/>
      <c r="AE67" s="254"/>
      <c r="AF67" s="255"/>
      <c r="AH67" s="1">
        <f t="shared" si="3"/>
        <v>19</v>
      </c>
    </row>
    <row r="68" spans="1:34" ht="22.5" customHeight="1" x14ac:dyDescent="0.3">
      <c r="A68" s="251" t="s">
        <v>87</v>
      </c>
      <c r="B68" s="251"/>
      <c r="C68" s="251"/>
      <c r="D68" s="251"/>
      <c r="E68" s="252">
        <v>42125</v>
      </c>
      <c r="F68" s="252"/>
      <c r="G68" s="252"/>
      <c r="H68" s="252"/>
      <c r="I68" s="252">
        <v>42186</v>
      </c>
      <c r="J68" s="252"/>
      <c r="K68" s="252"/>
      <c r="L68" s="252"/>
      <c r="M68" s="253">
        <v>7</v>
      </c>
      <c r="N68" s="254"/>
      <c r="O68" s="255"/>
      <c r="P68" s="253">
        <v>1003050</v>
      </c>
      <c r="Q68" s="254"/>
      <c r="R68" s="254"/>
      <c r="S68" s="254"/>
      <c r="T68" s="254"/>
      <c r="U68" s="255"/>
      <c r="V68" s="256">
        <v>13320</v>
      </c>
      <c r="W68" s="257"/>
      <c r="X68" s="257"/>
      <c r="Y68" s="257"/>
      <c r="Z68" s="257"/>
      <c r="AA68" s="258"/>
      <c r="AB68" s="253"/>
      <c r="AC68" s="254"/>
      <c r="AD68" s="254"/>
      <c r="AE68" s="254"/>
      <c r="AF68" s="255"/>
      <c r="AH68" s="1">
        <f t="shared" si="3"/>
        <v>20</v>
      </c>
    </row>
    <row r="69" spans="1:34" ht="22.5" customHeight="1" x14ac:dyDescent="0.3">
      <c r="A69" s="251" t="s">
        <v>87</v>
      </c>
      <c r="B69" s="251"/>
      <c r="C69" s="251"/>
      <c r="D69" s="251"/>
      <c r="E69" s="252">
        <v>42186</v>
      </c>
      <c r="F69" s="252"/>
      <c r="G69" s="252"/>
      <c r="H69" s="252"/>
      <c r="I69" s="252">
        <v>42217</v>
      </c>
      <c r="J69" s="252"/>
      <c r="K69" s="252"/>
      <c r="L69" s="252"/>
      <c r="M69" s="253">
        <v>34</v>
      </c>
      <c r="N69" s="254"/>
      <c r="O69" s="255"/>
      <c r="P69" s="253">
        <v>12849636</v>
      </c>
      <c r="Q69" s="254"/>
      <c r="R69" s="254"/>
      <c r="S69" s="254"/>
      <c r="T69" s="254"/>
      <c r="U69" s="255"/>
      <c r="V69" s="256">
        <v>388000</v>
      </c>
      <c r="W69" s="257"/>
      <c r="X69" s="257"/>
      <c r="Y69" s="257"/>
      <c r="Z69" s="257"/>
      <c r="AA69" s="258"/>
      <c r="AB69" s="253"/>
      <c r="AC69" s="254"/>
      <c r="AD69" s="254"/>
      <c r="AE69" s="254"/>
      <c r="AF69" s="255"/>
      <c r="AH69" s="1">
        <f t="shared" si="3"/>
        <v>21</v>
      </c>
    </row>
    <row r="70" spans="1:34" ht="22.5" customHeight="1" x14ac:dyDescent="0.3">
      <c r="A70" s="251" t="s">
        <v>87</v>
      </c>
      <c r="B70" s="251"/>
      <c r="C70" s="251"/>
      <c r="D70" s="251"/>
      <c r="E70" s="252">
        <v>42217</v>
      </c>
      <c r="F70" s="252"/>
      <c r="G70" s="252"/>
      <c r="H70" s="252"/>
      <c r="I70" s="252">
        <v>42248</v>
      </c>
      <c r="J70" s="252"/>
      <c r="K70" s="252"/>
      <c r="L70" s="252"/>
      <c r="M70" s="253">
        <v>11</v>
      </c>
      <c r="N70" s="254"/>
      <c r="O70" s="255"/>
      <c r="P70" s="253">
        <v>2900000</v>
      </c>
      <c r="Q70" s="254"/>
      <c r="R70" s="254"/>
      <c r="S70" s="254"/>
      <c r="T70" s="254"/>
      <c r="U70" s="255"/>
      <c r="V70" s="256">
        <v>76000</v>
      </c>
      <c r="W70" s="257"/>
      <c r="X70" s="257"/>
      <c r="Y70" s="257"/>
      <c r="Z70" s="257"/>
      <c r="AA70" s="258"/>
      <c r="AB70" s="253"/>
      <c r="AC70" s="254"/>
      <c r="AD70" s="254"/>
      <c r="AE70" s="254"/>
      <c r="AF70" s="255"/>
      <c r="AH70" s="1">
        <f t="shared" si="3"/>
        <v>22</v>
      </c>
    </row>
    <row r="71" spans="1:34" ht="22.5" customHeight="1" x14ac:dyDescent="0.3">
      <c r="A71" s="251" t="s">
        <v>87</v>
      </c>
      <c r="B71" s="251"/>
      <c r="C71" s="251"/>
      <c r="D71" s="251"/>
      <c r="E71" s="252">
        <v>42248</v>
      </c>
      <c r="F71" s="252"/>
      <c r="G71" s="252"/>
      <c r="H71" s="252"/>
      <c r="I71" s="252">
        <v>42278</v>
      </c>
      <c r="J71" s="252"/>
      <c r="K71" s="252"/>
      <c r="L71" s="252"/>
      <c r="M71" s="253">
        <v>36</v>
      </c>
      <c r="N71" s="254"/>
      <c r="O71" s="255"/>
      <c r="P71" s="253">
        <v>13624460</v>
      </c>
      <c r="Q71" s="254"/>
      <c r="R71" s="254"/>
      <c r="S71" s="254"/>
      <c r="T71" s="254"/>
      <c r="U71" s="255"/>
      <c r="V71" s="256">
        <v>454610</v>
      </c>
      <c r="W71" s="257"/>
      <c r="X71" s="257"/>
      <c r="Y71" s="257"/>
      <c r="Z71" s="257"/>
      <c r="AA71" s="258"/>
      <c r="AB71" s="253"/>
      <c r="AC71" s="254"/>
      <c r="AD71" s="254"/>
      <c r="AE71" s="254"/>
      <c r="AF71" s="255"/>
      <c r="AH71" s="1">
        <f t="shared" ref="AH71:AH78" si="4">AH70+1</f>
        <v>23</v>
      </c>
    </row>
    <row r="72" spans="1:34" ht="22.5" customHeight="1" x14ac:dyDescent="0.3">
      <c r="A72" s="251" t="s">
        <v>87</v>
      </c>
      <c r="B72" s="251"/>
      <c r="C72" s="251"/>
      <c r="D72" s="251"/>
      <c r="E72" s="252">
        <v>42278</v>
      </c>
      <c r="F72" s="252"/>
      <c r="G72" s="252"/>
      <c r="H72" s="252"/>
      <c r="I72" s="252">
        <v>42370</v>
      </c>
      <c r="J72" s="252"/>
      <c r="K72" s="252"/>
      <c r="L72" s="252"/>
      <c r="M72" s="253">
        <v>2</v>
      </c>
      <c r="N72" s="254"/>
      <c r="O72" s="255"/>
      <c r="P72" s="253">
        <v>333800</v>
      </c>
      <c r="Q72" s="254"/>
      <c r="R72" s="254"/>
      <c r="S72" s="254"/>
      <c r="T72" s="254"/>
      <c r="U72" s="255"/>
      <c r="V72" s="256">
        <v>12550</v>
      </c>
      <c r="W72" s="257"/>
      <c r="X72" s="257"/>
      <c r="Y72" s="257"/>
      <c r="Z72" s="257"/>
      <c r="AA72" s="258"/>
      <c r="AB72" s="253"/>
      <c r="AC72" s="254"/>
      <c r="AD72" s="254"/>
      <c r="AE72" s="254"/>
      <c r="AF72" s="255"/>
      <c r="AH72" s="1">
        <f t="shared" si="4"/>
        <v>24</v>
      </c>
    </row>
    <row r="73" spans="1:34" ht="22.5" customHeight="1" x14ac:dyDescent="0.3">
      <c r="A73" s="251" t="s">
        <v>87</v>
      </c>
      <c r="B73" s="251"/>
      <c r="C73" s="251"/>
      <c r="D73" s="251"/>
      <c r="E73" s="252">
        <v>42309</v>
      </c>
      <c r="F73" s="252"/>
      <c r="G73" s="252"/>
      <c r="H73" s="252"/>
      <c r="I73" s="252">
        <v>42370</v>
      </c>
      <c r="J73" s="252"/>
      <c r="K73" s="252"/>
      <c r="L73" s="252"/>
      <c r="M73" s="253">
        <v>57</v>
      </c>
      <c r="N73" s="254"/>
      <c r="O73" s="255"/>
      <c r="P73" s="253">
        <v>3939000</v>
      </c>
      <c r="Q73" s="254"/>
      <c r="R73" s="254"/>
      <c r="S73" s="254"/>
      <c r="T73" s="254"/>
      <c r="U73" s="255"/>
      <c r="V73" s="256"/>
      <c r="W73" s="257"/>
      <c r="X73" s="257"/>
      <c r="Y73" s="257"/>
      <c r="Z73" s="257"/>
      <c r="AA73" s="258"/>
      <c r="AB73" s="253"/>
      <c r="AC73" s="254"/>
      <c r="AD73" s="254"/>
      <c r="AE73" s="254"/>
      <c r="AF73" s="255"/>
      <c r="AH73" s="1">
        <f t="shared" si="4"/>
        <v>25</v>
      </c>
    </row>
    <row r="74" spans="1:34" ht="22.5" customHeight="1" x14ac:dyDescent="0.3">
      <c r="A74" s="251" t="s">
        <v>92</v>
      </c>
      <c r="B74" s="251"/>
      <c r="C74" s="251"/>
      <c r="D74" s="251"/>
      <c r="E74" s="252">
        <v>42339</v>
      </c>
      <c r="F74" s="252"/>
      <c r="G74" s="252"/>
      <c r="H74" s="252"/>
      <c r="I74" s="252">
        <v>42370</v>
      </c>
      <c r="J74" s="252"/>
      <c r="K74" s="252"/>
      <c r="L74" s="252"/>
      <c r="M74" s="253">
        <v>27</v>
      </c>
      <c r="N74" s="254"/>
      <c r="O74" s="255"/>
      <c r="P74" s="253">
        <v>2508200</v>
      </c>
      <c r="Q74" s="254"/>
      <c r="R74" s="254"/>
      <c r="S74" s="254"/>
      <c r="T74" s="254"/>
      <c r="U74" s="255"/>
      <c r="V74" s="256"/>
      <c r="W74" s="257"/>
      <c r="X74" s="257"/>
      <c r="Y74" s="257"/>
      <c r="Z74" s="257"/>
      <c r="AA74" s="258"/>
      <c r="AB74" s="253"/>
      <c r="AC74" s="254"/>
      <c r="AD74" s="254"/>
      <c r="AE74" s="254"/>
      <c r="AF74" s="255"/>
      <c r="AH74" s="1">
        <f t="shared" si="4"/>
        <v>26</v>
      </c>
    </row>
    <row r="75" spans="1:34" ht="22.5" customHeight="1" x14ac:dyDescent="0.3">
      <c r="A75" s="251" t="s">
        <v>90</v>
      </c>
      <c r="B75" s="251"/>
      <c r="C75" s="251"/>
      <c r="D75" s="251"/>
      <c r="E75" s="252">
        <v>42217</v>
      </c>
      <c r="F75" s="252"/>
      <c r="G75" s="252"/>
      <c r="H75" s="252"/>
      <c r="I75" s="252">
        <v>42248</v>
      </c>
      <c r="J75" s="252"/>
      <c r="K75" s="252"/>
      <c r="L75" s="252"/>
      <c r="M75" s="253">
        <v>16</v>
      </c>
      <c r="N75" s="254"/>
      <c r="O75" s="255"/>
      <c r="P75" s="253">
        <v>4289810</v>
      </c>
      <c r="Q75" s="254"/>
      <c r="R75" s="254"/>
      <c r="S75" s="254"/>
      <c r="T75" s="254"/>
      <c r="U75" s="255"/>
      <c r="V75" s="256">
        <v>128640</v>
      </c>
      <c r="W75" s="257"/>
      <c r="X75" s="257"/>
      <c r="Y75" s="257"/>
      <c r="Z75" s="257"/>
      <c r="AA75" s="258"/>
      <c r="AB75" s="253"/>
      <c r="AC75" s="254"/>
      <c r="AD75" s="254"/>
      <c r="AE75" s="254"/>
      <c r="AF75" s="255"/>
      <c r="AH75" s="1">
        <f t="shared" si="4"/>
        <v>27</v>
      </c>
    </row>
    <row r="76" spans="1:34" ht="22.5" customHeight="1" x14ac:dyDescent="0.3">
      <c r="A76" s="251" t="s">
        <v>91</v>
      </c>
      <c r="B76" s="251"/>
      <c r="C76" s="251"/>
      <c r="D76" s="251"/>
      <c r="E76" s="252">
        <v>42248</v>
      </c>
      <c r="F76" s="252"/>
      <c r="G76" s="252"/>
      <c r="H76" s="252"/>
      <c r="I76" s="252">
        <v>42278</v>
      </c>
      <c r="J76" s="252"/>
      <c r="K76" s="252"/>
      <c r="L76" s="252"/>
      <c r="M76" s="253">
        <v>22</v>
      </c>
      <c r="N76" s="254"/>
      <c r="O76" s="255"/>
      <c r="P76" s="253">
        <v>6275190</v>
      </c>
      <c r="Q76" s="254"/>
      <c r="R76" s="254"/>
      <c r="S76" s="254"/>
      <c r="T76" s="254"/>
      <c r="U76" s="255"/>
      <c r="V76" s="256">
        <v>188220</v>
      </c>
      <c r="W76" s="257"/>
      <c r="X76" s="257"/>
      <c r="Y76" s="257"/>
      <c r="Z76" s="257"/>
      <c r="AA76" s="258"/>
      <c r="AB76" s="253"/>
      <c r="AC76" s="254"/>
      <c r="AD76" s="254"/>
      <c r="AE76" s="254"/>
      <c r="AF76" s="255"/>
      <c r="AH76" s="1">
        <f t="shared" si="4"/>
        <v>28</v>
      </c>
    </row>
    <row r="77" spans="1:34" ht="22.5" customHeight="1" x14ac:dyDescent="0.3">
      <c r="A77" s="251" t="s">
        <v>90</v>
      </c>
      <c r="B77" s="251"/>
      <c r="C77" s="251"/>
      <c r="D77" s="251"/>
      <c r="E77" s="252">
        <v>42278</v>
      </c>
      <c r="F77" s="252"/>
      <c r="G77" s="252"/>
      <c r="H77" s="252"/>
      <c r="I77" s="252">
        <v>42370</v>
      </c>
      <c r="J77" s="252"/>
      <c r="K77" s="252"/>
      <c r="L77" s="252"/>
      <c r="M77" s="253">
        <v>17</v>
      </c>
      <c r="N77" s="254"/>
      <c r="O77" s="255"/>
      <c r="P77" s="253">
        <v>2306420</v>
      </c>
      <c r="Q77" s="254"/>
      <c r="R77" s="254"/>
      <c r="S77" s="254"/>
      <c r="T77" s="254"/>
      <c r="U77" s="255"/>
      <c r="V77" s="256">
        <v>69180</v>
      </c>
      <c r="W77" s="257"/>
      <c r="X77" s="257"/>
      <c r="Y77" s="257"/>
      <c r="Z77" s="257"/>
      <c r="AA77" s="258"/>
      <c r="AB77" s="253"/>
      <c r="AC77" s="254"/>
      <c r="AD77" s="254"/>
      <c r="AE77" s="254"/>
      <c r="AF77" s="255"/>
      <c r="AH77" s="1">
        <f t="shared" si="4"/>
        <v>29</v>
      </c>
    </row>
    <row r="78" spans="1:34" ht="22.5" customHeight="1" x14ac:dyDescent="0.3">
      <c r="A78" s="251" t="s">
        <v>90</v>
      </c>
      <c r="B78" s="251"/>
      <c r="C78" s="251"/>
      <c r="D78" s="251"/>
      <c r="E78" s="252">
        <v>42309</v>
      </c>
      <c r="F78" s="252"/>
      <c r="G78" s="252"/>
      <c r="H78" s="252"/>
      <c r="I78" s="252">
        <v>42370</v>
      </c>
      <c r="J78" s="252"/>
      <c r="K78" s="252"/>
      <c r="L78" s="252"/>
      <c r="M78" s="253">
        <v>27</v>
      </c>
      <c r="N78" s="254"/>
      <c r="O78" s="255"/>
      <c r="P78" s="253">
        <v>16626640</v>
      </c>
      <c r="Q78" s="254"/>
      <c r="R78" s="254"/>
      <c r="S78" s="254"/>
      <c r="T78" s="254"/>
      <c r="U78" s="255"/>
      <c r="V78" s="256">
        <v>498760</v>
      </c>
      <c r="W78" s="257"/>
      <c r="X78" s="257"/>
      <c r="Y78" s="257"/>
      <c r="Z78" s="257"/>
      <c r="AA78" s="258"/>
      <c r="AB78" s="253"/>
      <c r="AC78" s="254"/>
      <c r="AD78" s="254"/>
      <c r="AE78" s="254"/>
      <c r="AF78" s="255"/>
      <c r="AH78" s="1">
        <f t="shared" si="4"/>
        <v>30</v>
      </c>
    </row>
    <row r="82" spans="1:34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27"/>
    </row>
    <row r="83" spans="1:34" ht="18.75" customHeight="1" x14ac:dyDescent="0.3">
      <c r="A83" s="259" t="s">
        <v>61</v>
      </c>
      <c r="B83" s="260"/>
      <c r="C83" s="260"/>
      <c r="D83" s="261"/>
      <c r="E83" s="259" t="s">
        <v>62</v>
      </c>
      <c r="F83" s="260"/>
      <c r="G83" s="260"/>
      <c r="H83" s="261"/>
      <c r="I83" s="259" t="s">
        <v>63</v>
      </c>
      <c r="J83" s="260"/>
      <c r="K83" s="260"/>
      <c r="L83" s="261"/>
      <c r="M83" s="247" t="s">
        <v>64</v>
      </c>
      <c r="N83" s="248"/>
      <c r="O83" s="197"/>
      <c r="P83" s="247" t="s">
        <v>65</v>
      </c>
      <c r="Q83" s="248"/>
      <c r="R83" s="248"/>
      <c r="S83" s="248"/>
      <c r="T83" s="248"/>
      <c r="U83" s="197"/>
      <c r="V83" s="55" t="s">
        <v>66</v>
      </c>
      <c r="W83" s="55"/>
      <c r="X83" s="55"/>
      <c r="Y83" s="55"/>
      <c r="Z83" s="55"/>
      <c r="AA83" s="55"/>
      <c r="AB83" s="55"/>
      <c r="AC83" s="55"/>
      <c r="AD83" s="55"/>
      <c r="AE83" s="55"/>
      <c r="AF83" s="55"/>
    </row>
    <row r="84" spans="1:34" ht="18.75" customHeight="1" x14ac:dyDescent="0.3">
      <c r="A84" s="262"/>
      <c r="B84" s="122"/>
      <c r="C84" s="122"/>
      <c r="D84" s="123"/>
      <c r="E84" s="262"/>
      <c r="F84" s="122"/>
      <c r="G84" s="122"/>
      <c r="H84" s="123"/>
      <c r="I84" s="262"/>
      <c r="J84" s="122"/>
      <c r="K84" s="122"/>
      <c r="L84" s="123"/>
      <c r="M84" s="198"/>
      <c r="N84" s="249"/>
      <c r="O84" s="199"/>
      <c r="P84" s="198"/>
      <c r="Q84" s="249"/>
      <c r="R84" s="249"/>
      <c r="S84" s="249"/>
      <c r="T84" s="249"/>
      <c r="U84" s="199"/>
      <c r="V84" s="55" t="s">
        <v>67</v>
      </c>
      <c r="W84" s="55"/>
      <c r="X84" s="55"/>
      <c r="Y84" s="55"/>
      <c r="Z84" s="55"/>
      <c r="AA84" s="55"/>
      <c r="AB84" s="250" t="s">
        <v>68</v>
      </c>
      <c r="AC84" s="250"/>
      <c r="AD84" s="250"/>
      <c r="AE84" s="250"/>
      <c r="AF84" s="250"/>
    </row>
    <row r="85" spans="1:34" ht="22.5" customHeight="1" x14ac:dyDescent="0.3">
      <c r="A85" s="251" t="s">
        <v>91</v>
      </c>
      <c r="B85" s="251"/>
      <c r="C85" s="251"/>
      <c r="D85" s="251"/>
      <c r="E85" s="252">
        <v>42339</v>
      </c>
      <c r="F85" s="252"/>
      <c r="G85" s="252"/>
      <c r="H85" s="252"/>
      <c r="I85" s="252">
        <v>42370</v>
      </c>
      <c r="J85" s="252"/>
      <c r="K85" s="252"/>
      <c r="L85" s="252"/>
      <c r="M85" s="253">
        <v>11</v>
      </c>
      <c r="N85" s="254"/>
      <c r="O85" s="255"/>
      <c r="P85" s="253">
        <v>9700000</v>
      </c>
      <c r="Q85" s="254"/>
      <c r="R85" s="254"/>
      <c r="S85" s="254"/>
      <c r="T85" s="254"/>
      <c r="U85" s="255"/>
      <c r="V85" s="256">
        <v>291000</v>
      </c>
      <c r="W85" s="257"/>
      <c r="X85" s="257"/>
      <c r="Y85" s="257"/>
      <c r="Z85" s="257"/>
      <c r="AA85" s="258"/>
      <c r="AB85" s="253"/>
      <c r="AC85" s="254"/>
      <c r="AD85" s="254"/>
      <c r="AE85" s="254"/>
      <c r="AF85" s="255"/>
      <c r="AH85" s="1">
        <f>AH78+1</f>
        <v>31</v>
      </c>
    </row>
    <row r="86" spans="1:34" ht="22.5" customHeight="1" x14ac:dyDescent="0.3">
      <c r="A86" s="251"/>
      <c r="B86" s="251"/>
      <c r="C86" s="251"/>
      <c r="D86" s="251"/>
      <c r="E86" s="252"/>
      <c r="F86" s="252"/>
      <c r="G86" s="252"/>
      <c r="H86" s="252"/>
      <c r="I86" s="252"/>
      <c r="J86" s="252"/>
      <c r="K86" s="252"/>
      <c r="L86" s="252"/>
      <c r="M86" s="253"/>
      <c r="N86" s="254"/>
      <c r="O86" s="255"/>
      <c r="P86" s="253"/>
      <c r="Q86" s="254"/>
      <c r="R86" s="254"/>
      <c r="S86" s="254"/>
      <c r="T86" s="254"/>
      <c r="U86" s="255"/>
      <c r="V86" s="256"/>
      <c r="W86" s="257"/>
      <c r="X86" s="257"/>
      <c r="Y86" s="257"/>
      <c r="Z86" s="257"/>
      <c r="AA86" s="258"/>
      <c r="AB86" s="253"/>
      <c r="AC86" s="254"/>
      <c r="AD86" s="254"/>
      <c r="AE86" s="254"/>
      <c r="AF86" s="255"/>
      <c r="AH86" s="1">
        <f t="shared" ref="AH86:AH104" si="5">AH85+1</f>
        <v>32</v>
      </c>
    </row>
    <row r="87" spans="1:34" ht="22.5" customHeight="1" x14ac:dyDescent="0.3">
      <c r="A87" s="251"/>
      <c r="B87" s="251"/>
      <c r="C87" s="251"/>
      <c r="D87" s="251"/>
      <c r="E87" s="252"/>
      <c r="F87" s="252"/>
      <c r="G87" s="252"/>
      <c r="H87" s="252"/>
      <c r="I87" s="252"/>
      <c r="J87" s="252"/>
      <c r="K87" s="252"/>
      <c r="L87" s="252"/>
      <c r="M87" s="253"/>
      <c r="N87" s="254"/>
      <c r="O87" s="255"/>
      <c r="P87" s="253"/>
      <c r="Q87" s="254"/>
      <c r="R87" s="254"/>
      <c r="S87" s="254"/>
      <c r="T87" s="254"/>
      <c r="U87" s="255"/>
      <c r="V87" s="256"/>
      <c r="W87" s="257"/>
      <c r="X87" s="257"/>
      <c r="Y87" s="257"/>
      <c r="Z87" s="257"/>
      <c r="AA87" s="258"/>
      <c r="AB87" s="253"/>
      <c r="AC87" s="254"/>
      <c r="AD87" s="254"/>
      <c r="AE87" s="254"/>
      <c r="AF87" s="255"/>
      <c r="AH87" s="1">
        <f t="shared" si="5"/>
        <v>33</v>
      </c>
    </row>
    <row r="88" spans="1:34" ht="22.5" customHeight="1" x14ac:dyDescent="0.3">
      <c r="A88" s="251"/>
      <c r="B88" s="251"/>
      <c r="C88" s="251"/>
      <c r="D88" s="251"/>
      <c r="E88" s="252"/>
      <c r="F88" s="252"/>
      <c r="G88" s="252"/>
      <c r="H88" s="252"/>
      <c r="I88" s="252"/>
      <c r="J88" s="252"/>
      <c r="K88" s="252"/>
      <c r="L88" s="252"/>
      <c r="M88" s="253"/>
      <c r="N88" s="254"/>
      <c r="O88" s="255"/>
      <c r="P88" s="253"/>
      <c r="Q88" s="254"/>
      <c r="R88" s="254"/>
      <c r="S88" s="254"/>
      <c r="T88" s="254"/>
      <c r="U88" s="255"/>
      <c r="V88" s="256"/>
      <c r="W88" s="257"/>
      <c r="X88" s="257"/>
      <c r="Y88" s="257"/>
      <c r="Z88" s="257"/>
      <c r="AA88" s="258"/>
      <c r="AB88" s="253"/>
      <c r="AC88" s="254"/>
      <c r="AD88" s="254"/>
      <c r="AE88" s="254"/>
      <c r="AF88" s="255"/>
      <c r="AH88" s="1">
        <f t="shared" si="5"/>
        <v>34</v>
      </c>
    </row>
    <row r="89" spans="1:34" ht="22.5" customHeight="1" x14ac:dyDescent="0.3">
      <c r="A89" s="251"/>
      <c r="B89" s="251"/>
      <c r="C89" s="251"/>
      <c r="D89" s="251"/>
      <c r="E89" s="252"/>
      <c r="F89" s="252"/>
      <c r="G89" s="252"/>
      <c r="H89" s="252"/>
      <c r="I89" s="252"/>
      <c r="J89" s="252"/>
      <c r="K89" s="252"/>
      <c r="L89" s="252"/>
      <c r="M89" s="253"/>
      <c r="N89" s="254"/>
      <c r="O89" s="255"/>
      <c r="P89" s="253"/>
      <c r="Q89" s="254"/>
      <c r="R89" s="254"/>
      <c r="S89" s="254"/>
      <c r="T89" s="254"/>
      <c r="U89" s="255"/>
      <c r="V89" s="256"/>
      <c r="W89" s="257"/>
      <c r="X89" s="257"/>
      <c r="Y89" s="257"/>
      <c r="Z89" s="257"/>
      <c r="AA89" s="258"/>
      <c r="AB89" s="253"/>
      <c r="AC89" s="254"/>
      <c r="AD89" s="254"/>
      <c r="AE89" s="254"/>
      <c r="AF89" s="255"/>
      <c r="AH89" s="1">
        <f t="shared" si="5"/>
        <v>35</v>
      </c>
    </row>
    <row r="90" spans="1:34" ht="22.5" customHeight="1" x14ac:dyDescent="0.3">
      <c r="A90" s="251"/>
      <c r="B90" s="251"/>
      <c r="C90" s="251"/>
      <c r="D90" s="251"/>
      <c r="E90" s="252"/>
      <c r="F90" s="252"/>
      <c r="G90" s="252"/>
      <c r="H90" s="252"/>
      <c r="I90" s="252"/>
      <c r="J90" s="252"/>
      <c r="K90" s="252"/>
      <c r="L90" s="252"/>
      <c r="M90" s="253"/>
      <c r="N90" s="254"/>
      <c r="O90" s="255"/>
      <c r="P90" s="253"/>
      <c r="Q90" s="254"/>
      <c r="R90" s="254"/>
      <c r="S90" s="254"/>
      <c r="T90" s="254"/>
      <c r="U90" s="255"/>
      <c r="V90" s="256"/>
      <c r="W90" s="257"/>
      <c r="X90" s="257"/>
      <c r="Y90" s="257"/>
      <c r="Z90" s="257"/>
      <c r="AA90" s="258"/>
      <c r="AB90" s="253"/>
      <c r="AC90" s="254"/>
      <c r="AD90" s="254"/>
      <c r="AE90" s="254"/>
      <c r="AF90" s="255"/>
      <c r="AH90" s="1">
        <f t="shared" si="5"/>
        <v>36</v>
      </c>
    </row>
    <row r="91" spans="1:34" ht="22.5" customHeight="1" x14ac:dyDescent="0.3">
      <c r="A91" s="251"/>
      <c r="B91" s="251"/>
      <c r="C91" s="251"/>
      <c r="D91" s="251"/>
      <c r="E91" s="252"/>
      <c r="F91" s="252"/>
      <c r="G91" s="252"/>
      <c r="H91" s="252"/>
      <c r="I91" s="252"/>
      <c r="J91" s="252"/>
      <c r="K91" s="252"/>
      <c r="L91" s="252"/>
      <c r="M91" s="253"/>
      <c r="N91" s="254"/>
      <c r="O91" s="255"/>
      <c r="P91" s="253"/>
      <c r="Q91" s="254"/>
      <c r="R91" s="254"/>
      <c r="S91" s="254"/>
      <c r="T91" s="254"/>
      <c r="U91" s="255"/>
      <c r="V91" s="256"/>
      <c r="W91" s="257"/>
      <c r="X91" s="257"/>
      <c r="Y91" s="257"/>
      <c r="Z91" s="257"/>
      <c r="AA91" s="258"/>
      <c r="AB91" s="253"/>
      <c r="AC91" s="254"/>
      <c r="AD91" s="254"/>
      <c r="AE91" s="254"/>
      <c r="AF91" s="255"/>
      <c r="AH91" s="1">
        <f t="shared" si="5"/>
        <v>37</v>
      </c>
    </row>
    <row r="92" spans="1:34" ht="22.5" customHeight="1" x14ac:dyDescent="0.3">
      <c r="A92" s="251"/>
      <c r="B92" s="251"/>
      <c r="C92" s="251"/>
      <c r="D92" s="251"/>
      <c r="E92" s="252"/>
      <c r="F92" s="252"/>
      <c r="G92" s="252"/>
      <c r="H92" s="252"/>
      <c r="I92" s="252"/>
      <c r="J92" s="252"/>
      <c r="K92" s="252"/>
      <c r="L92" s="252"/>
      <c r="M92" s="253"/>
      <c r="N92" s="254"/>
      <c r="O92" s="255"/>
      <c r="P92" s="253"/>
      <c r="Q92" s="254"/>
      <c r="R92" s="254"/>
      <c r="S92" s="254"/>
      <c r="T92" s="254"/>
      <c r="U92" s="255"/>
      <c r="V92" s="256"/>
      <c r="W92" s="257"/>
      <c r="X92" s="257"/>
      <c r="Y92" s="257"/>
      <c r="Z92" s="257"/>
      <c r="AA92" s="258"/>
      <c r="AB92" s="253"/>
      <c r="AC92" s="254"/>
      <c r="AD92" s="254"/>
      <c r="AE92" s="254"/>
      <c r="AF92" s="255"/>
      <c r="AH92" s="1">
        <f t="shared" si="5"/>
        <v>38</v>
      </c>
    </row>
    <row r="93" spans="1:34" ht="22.5" customHeight="1" x14ac:dyDescent="0.3">
      <c r="A93" s="251"/>
      <c r="B93" s="251"/>
      <c r="C93" s="251"/>
      <c r="D93" s="251"/>
      <c r="E93" s="252"/>
      <c r="F93" s="252"/>
      <c r="G93" s="252"/>
      <c r="H93" s="252"/>
      <c r="I93" s="252"/>
      <c r="J93" s="252"/>
      <c r="K93" s="252"/>
      <c r="L93" s="252"/>
      <c r="M93" s="253"/>
      <c r="N93" s="254"/>
      <c r="O93" s="255"/>
      <c r="P93" s="253"/>
      <c r="Q93" s="254"/>
      <c r="R93" s="254"/>
      <c r="S93" s="254"/>
      <c r="T93" s="254"/>
      <c r="U93" s="255"/>
      <c r="V93" s="256"/>
      <c r="W93" s="257"/>
      <c r="X93" s="257"/>
      <c r="Y93" s="257"/>
      <c r="Z93" s="257"/>
      <c r="AA93" s="258"/>
      <c r="AB93" s="253"/>
      <c r="AC93" s="254"/>
      <c r="AD93" s="254"/>
      <c r="AE93" s="254"/>
      <c r="AF93" s="255"/>
      <c r="AH93" s="1">
        <f t="shared" si="5"/>
        <v>39</v>
      </c>
    </row>
    <row r="94" spans="1:34" ht="22.5" customHeight="1" x14ac:dyDescent="0.3">
      <c r="A94" s="251"/>
      <c r="B94" s="251"/>
      <c r="C94" s="251"/>
      <c r="D94" s="251"/>
      <c r="E94" s="252"/>
      <c r="F94" s="252"/>
      <c r="G94" s="252"/>
      <c r="H94" s="252"/>
      <c r="I94" s="252"/>
      <c r="J94" s="252"/>
      <c r="K94" s="252"/>
      <c r="L94" s="252"/>
      <c r="M94" s="253"/>
      <c r="N94" s="254"/>
      <c r="O94" s="255"/>
      <c r="P94" s="253"/>
      <c r="Q94" s="254"/>
      <c r="R94" s="254"/>
      <c r="S94" s="254"/>
      <c r="T94" s="254"/>
      <c r="U94" s="255"/>
      <c r="V94" s="256"/>
      <c r="W94" s="257"/>
      <c r="X94" s="257"/>
      <c r="Y94" s="257"/>
      <c r="Z94" s="257"/>
      <c r="AA94" s="258"/>
      <c r="AB94" s="253"/>
      <c r="AC94" s="254"/>
      <c r="AD94" s="254"/>
      <c r="AE94" s="254"/>
      <c r="AF94" s="255"/>
      <c r="AH94" s="1">
        <f t="shared" si="5"/>
        <v>40</v>
      </c>
    </row>
    <row r="95" spans="1:34" ht="22.5" customHeight="1" x14ac:dyDescent="0.3">
      <c r="A95" s="251"/>
      <c r="B95" s="251"/>
      <c r="C95" s="251"/>
      <c r="D95" s="251"/>
      <c r="E95" s="252"/>
      <c r="F95" s="252"/>
      <c r="G95" s="252"/>
      <c r="H95" s="252"/>
      <c r="I95" s="252"/>
      <c r="J95" s="252"/>
      <c r="K95" s="252"/>
      <c r="L95" s="252"/>
      <c r="M95" s="253"/>
      <c r="N95" s="254"/>
      <c r="O95" s="255"/>
      <c r="P95" s="253"/>
      <c r="Q95" s="254"/>
      <c r="R95" s="254"/>
      <c r="S95" s="254"/>
      <c r="T95" s="254"/>
      <c r="U95" s="255"/>
      <c r="V95" s="256"/>
      <c r="W95" s="257"/>
      <c r="X95" s="257"/>
      <c r="Y95" s="257"/>
      <c r="Z95" s="257"/>
      <c r="AA95" s="258"/>
      <c r="AB95" s="253"/>
      <c r="AC95" s="254"/>
      <c r="AD95" s="254"/>
      <c r="AE95" s="254"/>
      <c r="AF95" s="255"/>
      <c r="AH95" s="1">
        <f t="shared" si="5"/>
        <v>41</v>
      </c>
    </row>
    <row r="96" spans="1:34" ht="22.5" customHeight="1" x14ac:dyDescent="0.3">
      <c r="A96" s="251"/>
      <c r="B96" s="251"/>
      <c r="C96" s="251"/>
      <c r="D96" s="251"/>
      <c r="E96" s="252"/>
      <c r="F96" s="252"/>
      <c r="G96" s="252"/>
      <c r="H96" s="252"/>
      <c r="I96" s="252"/>
      <c r="J96" s="252"/>
      <c r="K96" s="252"/>
      <c r="L96" s="252"/>
      <c r="M96" s="253"/>
      <c r="N96" s="254"/>
      <c r="O96" s="255"/>
      <c r="P96" s="253"/>
      <c r="Q96" s="254"/>
      <c r="R96" s="254"/>
      <c r="S96" s="254"/>
      <c r="T96" s="254"/>
      <c r="U96" s="255"/>
      <c r="V96" s="256"/>
      <c r="W96" s="257"/>
      <c r="X96" s="257"/>
      <c r="Y96" s="257"/>
      <c r="Z96" s="257"/>
      <c r="AA96" s="258"/>
      <c r="AB96" s="253"/>
      <c r="AC96" s="254"/>
      <c r="AD96" s="254"/>
      <c r="AE96" s="254"/>
      <c r="AF96" s="255"/>
      <c r="AH96" s="1">
        <f t="shared" si="5"/>
        <v>42</v>
      </c>
    </row>
    <row r="97" spans="1:34" ht="22.5" customHeight="1" x14ac:dyDescent="0.3">
      <c r="A97" s="251"/>
      <c r="B97" s="251"/>
      <c r="C97" s="251"/>
      <c r="D97" s="251"/>
      <c r="E97" s="252"/>
      <c r="F97" s="252"/>
      <c r="G97" s="252"/>
      <c r="H97" s="252"/>
      <c r="I97" s="252"/>
      <c r="J97" s="252"/>
      <c r="K97" s="252"/>
      <c r="L97" s="252"/>
      <c r="M97" s="253"/>
      <c r="N97" s="254"/>
      <c r="O97" s="255"/>
      <c r="P97" s="253"/>
      <c r="Q97" s="254"/>
      <c r="R97" s="254"/>
      <c r="S97" s="254"/>
      <c r="T97" s="254"/>
      <c r="U97" s="255"/>
      <c r="V97" s="256"/>
      <c r="W97" s="257"/>
      <c r="X97" s="257"/>
      <c r="Y97" s="257"/>
      <c r="Z97" s="257"/>
      <c r="AA97" s="258"/>
      <c r="AB97" s="253"/>
      <c r="AC97" s="254"/>
      <c r="AD97" s="254"/>
      <c r="AE97" s="254"/>
      <c r="AF97" s="255"/>
      <c r="AH97" s="1">
        <f t="shared" si="5"/>
        <v>43</v>
      </c>
    </row>
    <row r="98" spans="1:34" ht="22.5" customHeight="1" x14ac:dyDescent="0.3">
      <c r="A98" s="251"/>
      <c r="B98" s="251"/>
      <c r="C98" s="251"/>
      <c r="D98" s="251"/>
      <c r="E98" s="252"/>
      <c r="F98" s="252"/>
      <c r="G98" s="252"/>
      <c r="H98" s="252"/>
      <c r="I98" s="252"/>
      <c r="J98" s="252"/>
      <c r="K98" s="252"/>
      <c r="L98" s="252"/>
      <c r="M98" s="253"/>
      <c r="N98" s="254"/>
      <c r="O98" s="255"/>
      <c r="P98" s="253"/>
      <c r="Q98" s="254"/>
      <c r="R98" s="254"/>
      <c r="S98" s="254"/>
      <c r="T98" s="254"/>
      <c r="U98" s="255"/>
      <c r="V98" s="256"/>
      <c r="W98" s="257"/>
      <c r="X98" s="257"/>
      <c r="Y98" s="257"/>
      <c r="Z98" s="257"/>
      <c r="AA98" s="258"/>
      <c r="AB98" s="253"/>
      <c r="AC98" s="254"/>
      <c r="AD98" s="254"/>
      <c r="AE98" s="254"/>
      <c r="AF98" s="255"/>
      <c r="AH98" s="1">
        <f t="shared" si="5"/>
        <v>44</v>
      </c>
    </row>
    <row r="99" spans="1:34" ht="22.5" customHeight="1" x14ac:dyDescent="0.3">
      <c r="A99" s="251"/>
      <c r="B99" s="251"/>
      <c r="C99" s="251"/>
      <c r="D99" s="251"/>
      <c r="E99" s="252"/>
      <c r="F99" s="252"/>
      <c r="G99" s="252"/>
      <c r="H99" s="252"/>
      <c r="I99" s="252"/>
      <c r="J99" s="252"/>
      <c r="K99" s="252"/>
      <c r="L99" s="252"/>
      <c r="M99" s="253"/>
      <c r="N99" s="254"/>
      <c r="O99" s="255"/>
      <c r="P99" s="253"/>
      <c r="Q99" s="254"/>
      <c r="R99" s="254"/>
      <c r="S99" s="254"/>
      <c r="T99" s="254"/>
      <c r="U99" s="255"/>
      <c r="V99" s="256"/>
      <c r="W99" s="257"/>
      <c r="X99" s="257"/>
      <c r="Y99" s="257"/>
      <c r="Z99" s="257"/>
      <c r="AA99" s="258"/>
      <c r="AB99" s="253"/>
      <c r="AC99" s="254"/>
      <c r="AD99" s="254"/>
      <c r="AE99" s="254"/>
      <c r="AF99" s="255"/>
      <c r="AH99" s="1">
        <f t="shared" si="5"/>
        <v>45</v>
      </c>
    </row>
    <row r="100" spans="1:34" ht="22.5" customHeight="1" x14ac:dyDescent="0.3">
      <c r="A100" s="251"/>
      <c r="B100" s="251"/>
      <c r="C100" s="251"/>
      <c r="D100" s="251"/>
      <c r="E100" s="252"/>
      <c r="F100" s="252"/>
      <c r="G100" s="252"/>
      <c r="H100" s="252"/>
      <c r="I100" s="252"/>
      <c r="J100" s="252"/>
      <c r="K100" s="252"/>
      <c r="L100" s="252"/>
      <c r="M100" s="253"/>
      <c r="N100" s="254"/>
      <c r="O100" s="255"/>
      <c r="P100" s="253"/>
      <c r="Q100" s="254"/>
      <c r="R100" s="254"/>
      <c r="S100" s="254"/>
      <c r="T100" s="254"/>
      <c r="U100" s="255"/>
      <c r="V100" s="256"/>
      <c r="W100" s="257"/>
      <c r="X100" s="257"/>
      <c r="Y100" s="257"/>
      <c r="Z100" s="257"/>
      <c r="AA100" s="258"/>
      <c r="AB100" s="253"/>
      <c r="AC100" s="254"/>
      <c r="AD100" s="254"/>
      <c r="AE100" s="254"/>
      <c r="AF100" s="255"/>
      <c r="AH100" s="1">
        <f t="shared" si="5"/>
        <v>46</v>
      </c>
    </row>
    <row r="101" spans="1:34" ht="22.5" customHeight="1" x14ac:dyDescent="0.3">
      <c r="A101" s="251"/>
      <c r="B101" s="251"/>
      <c r="C101" s="251"/>
      <c r="D101" s="251"/>
      <c r="E101" s="252"/>
      <c r="F101" s="252"/>
      <c r="G101" s="252"/>
      <c r="H101" s="252"/>
      <c r="I101" s="252"/>
      <c r="J101" s="252"/>
      <c r="K101" s="252"/>
      <c r="L101" s="252"/>
      <c r="M101" s="253"/>
      <c r="N101" s="254"/>
      <c r="O101" s="255"/>
      <c r="P101" s="253"/>
      <c r="Q101" s="254"/>
      <c r="R101" s="254"/>
      <c r="S101" s="254"/>
      <c r="T101" s="254"/>
      <c r="U101" s="255"/>
      <c r="V101" s="256"/>
      <c r="W101" s="257"/>
      <c r="X101" s="257"/>
      <c r="Y101" s="257"/>
      <c r="Z101" s="257"/>
      <c r="AA101" s="258"/>
      <c r="AB101" s="253"/>
      <c r="AC101" s="254"/>
      <c r="AD101" s="254"/>
      <c r="AE101" s="254"/>
      <c r="AF101" s="255"/>
      <c r="AH101" s="1">
        <f t="shared" si="5"/>
        <v>47</v>
      </c>
    </row>
    <row r="102" spans="1:34" ht="22.5" customHeight="1" x14ac:dyDescent="0.3">
      <c r="A102" s="251"/>
      <c r="B102" s="251"/>
      <c r="C102" s="251"/>
      <c r="D102" s="251"/>
      <c r="E102" s="252"/>
      <c r="F102" s="252"/>
      <c r="G102" s="252"/>
      <c r="H102" s="252"/>
      <c r="I102" s="252"/>
      <c r="J102" s="252"/>
      <c r="K102" s="252"/>
      <c r="L102" s="252"/>
      <c r="M102" s="253"/>
      <c r="N102" s="254"/>
      <c r="O102" s="255"/>
      <c r="P102" s="253"/>
      <c r="Q102" s="254"/>
      <c r="R102" s="254"/>
      <c r="S102" s="254"/>
      <c r="T102" s="254"/>
      <c r="U102" s="255"/>
      <c r="V102" s="256"/>
      <c r="W102" s="257"/>
      <c r="X102" s="257"/>
      <c r="Y102" s="257"/>
      <c r="Z102" s="257"/>
      <c r="AA102" s="258"/>
      <c r="AB102" s="253"/>
      <c r="AC102" s="254"/>
      <c r="AD102" s="254"/>
      <c r="AE102" s="254"/>
      <c r="AF102" s="255"/>
      <c r="AH102" s="1">
        <f t="shared" si="5"/>
        <v>48</v>
      </c>
    </row>
    <row r="103" spans="1:34" ht="22.5" customHeight="1" x14ac:dyDescent="0.3">
      <c r="A103" s="251"/>
      <c r="B103" s="251"/>
      <c r="C103" s="251"/>
      <c r="D103" s="251"/>
      <c r="E103" s="252"/>
      <c r="F103" s="252"/>
      <c r="G103" s="252"/>
      <c r="H103" s="252"/>
      <c r="I103" s="252"/>
      <c r="J103" s="252"/>
      <c r="K103" s="252"/>
      <c r="L103" s="252"/>
      <c r="M103" s="253"/>
      <c r="N103" s="254"/>
      <c r="O103" s="255"/>
      <c r="P103" s="253"/>
      <c r="Q103" s="254"/>
      <c r="R103" s="254"/>
      <c r="S103" s="254"/>
      <c r="T103" s="254"/>
      <c r="U103" s="255"/>
      <c r="V103" s="256"/>
      <c r="W103" s="257"/>
      <c r="X103" s="257"/>
      <c r="Y103" s="257"/>
      <c r="Z103" s="257"/>
      <c r="AA103" s="258"/>
      <c r="AB103" s="253"/>
      <c r="AC103" s="254"/>
      <c r="AD103" s="254"/>
      <c r="AE103" s="254"/>
      <c r="AF103" s="255"/>
      <c r="AH103" s="1">
        <f t="shared" si="5"/>
        <v>49</v>
      </c>
    </row>
    <row r="104" spans="1:34" ht="22.5" customHeight="1" x14ac:dyDescent="0.3">
      <c r="A104" s="251"/>
      <c r="B104" s="251"/>
      <c r="C104" s="251"/>
      <c r="D104" s="251"/>
      <c r="E104" s="252"/>
      <c r="F104" s="252"/>
      <c r="G104" s="252"/>
      <c r="H104" s="252"/>
      <c r="I104" s="252"/>
      <c r="J104" s="252"/>
      <c r="K104" s="252"/>
      <c r="L104" s="252"/>
      <c r="M104" s="253"/>
      <c r="N104" s="254"/>
      <c r="O104" s="255"/>
      <c r="P104" s="253"/>
      <c r="Q104" s="254"/>
      <c r="R104" s="254"/>
      <c r="S104" s="254"/>
      <c r="T104" s="254"/>
      <c r="U104" s="255"/>
      <c r="V104" s="256"/>
      <c r="W104" s="257"/>
      <c r="X104" s="257"/>
      <c r="Y104" s="257"/>
      <c r="Z104" s="257"/>
      <c r="AA104" s="258"/>
      <c r="AB104" s="253"/>
      <c r="AC104" s="254"/>
      <c r="AD104" s="254"/>
      <c r="AE104" s="254"/>
      <c r="AF104" s="255"/>
      <c r="AH104" s="1">
        <f t="shared" si="5"/>
        <v>50</v>
      </c>
    </row>
    <row r="105" spans="1:34" ht="22.5" customHeight="1" x14ac:dyDescent="0.3">
      <c r="A105" s="251"/>
      <c r="B105" s="251"/>
      <c r="C105" s="251"/>
      <c r="D105" s="251"/>
      <c r="E105" s="252"/>
      <c r="F105" s="252"/>
      <c r="G105" s="252"/>
      <c r="H105" s="252"/>
      <c r="I105" s="252"/>
      <c r="J105" s="252"/>
      <c r="K105" s="252"/>
      <c r="L105" s="252"/>
      <c r="M105" s="253"/>
      <c r="N105" s="254"/>
      <c r="O105" s="255"/>
      <c r="P105" s="253"/>
      <c r="Q105" s="254"/>
      <c r="R105" s="254"/>
      <c r="S105" s="254"/>
      <c r="T105" s="254"/>
      <c r="U105" s="255"/>
      <c r="V105" s="256"/>
      <c r="W105" s="257"/>
      <c r="X105" s="257"/>
      <c r="Y105" s="257"/>
      <c r="Z105" s="257"/>
      <c r="AA105" s="258"/>
      <c r="AB105" s="253"/>
      <c r="AC105" s="254"/>
      <c r="AD105" s="254"/>
      <c r="AE105" s="254"/>
      <c r="AF105" s="255"/>
      <c r="AH105" s="1">
        <f t="shared" ref="AH105:AH114" si="6">AH104+1</f>
        <v>51</v>
      </c>
    </row>
    <row r="106" spans="1:34" ht="22.5" customHeight="1" x14ac:dyDescent="0.3">
      <c r="A106" s="251"/>
      <c r="B106" s="251"/>
      <c r="C106" s="251"/>
      <c r="D106" s="251"/>
      <c r="E106" s="252"/>
      <c r="F106" s="252"/>
      <c r="G106" s="252"/>
      <c r="H106" s="252"/>
      <c r="I106" s="252"/>
      <c r="J106" s="252"/>
      <c r="K106" s="252"/>
      <c r="L106" s="252"/>
      <c r="M106" s="253"/>
      <c r="N106" s="254"/>
      <c r="O106" s="255"/>
      <c r="P106" s="253"/>
      <c r="Q106" s="254"/>
      <c r="R106" s="254"/>
      <c r="S106" s="254"/>
      <c r="T106" s="254"/>
      <c r="U106" s="255"/>
      <c r="V106" s="256"/>
      <c r="W106" s="257"/>
      <c r="X106" s="257"/>
      <c r="Y106" s="257"/>
      <c r="Z106" s="257"/>
      <c r="AA106" s="258"/>
      <c r="AB106" s="253"/>
      <c r="AC106" s="254"/>
      <c r="AD106" s="254"/>
      <c r="AE106" s="254"/>
      <c r="AF106" s="255"/>
      <c r="AH106" s="1">
        <f t="shared" si="6"/>
        <v>52</v>
      </c>
    </row>
    <row r="107" spans="1:34" ht="22.5" customHeight="1" x14ac:dyDescent="0.3">
      <c r="A107" s="251"/>
      <c r="B107" s="251"/>
      <c r="C107" s="251"/>
      <c r="D107" s="251"/>
      <c r="E107" s="252"/>
      <c r="F107" s="252"/>
      <c r="G107" s="252"/>
      <c r="H107" s="252"/>
      <c r="I107" s="252"/>
      <c r="J107" s="252"/>
      <c r="K107" s="252"/>
      <c r="L107" s="252"/>
      <c r="M107" s="253"/>
      <c r="N107" s="254"/>
      <c r="O107" s="255"/>
      <c r="P107" s="253"/>
      <c r="Q107" s="254"/>
      <c r="R107" s="254"/>
      <c r="S107" s="254"/>
      <c r="T107" s="254"/>
      <c r="U107" s="255"/>
      <c r="V107" s="256"/>
      <c r="W107" s="257"/>
      <c r="X107" s="257"/>
      <c r="Y107" s="257"/>
      <c r="Z107" s="257"/>
      <c r="AA107" s="258"/>
      <c r="AB107" s="253"/>
      <c r="AC107" s="254"/>
      <c r="AD107" s="254"/>
      <c r="AE107" s="254"/>
      <c r="AF107" s="255"/>
      <c r="AH107" s="1">
        <f t="shared" si="6"/>
        <v>53</v>
      </c>
    </row>
    <row r="108" spans="1:34" ht="22.5" customHeight="1" x14ac:dyDescent="0.3">
      <c r="A108" s="251"/>
      <c r="B108" s="251"/>
      <c r="C108" s="251"/>
      <c r="D108" s="251"/>
      <c r="E108" s="252"/>
      <c r="F108" s="252"/>
      <c r="G108" s="252"/>
      <c r="H108" s="252"/>
      <c r="I108" s="252"/>
      <c r="J108" s="252"/>
      <c r="K108" s="252"/>
      <c r="L108" s="252"/>
      <c r="M108" s="253"/>
      <c r="N108" s="254"/>
      <c r="O108" s="255"/>
      <c r="P108" s="253"/>
      <c r="Q108" s="254"/>
      <c r="R108" s="254"/>
      <c r="S108" s="254"/>
      <c r="T108" s="254"/>
      <c r="U108" s="255"/>
      <c r="V108" s="256"/>
      <c r="W108" s="257"/>
      <c r="X108" s="257"/>
      <c r="Y108" s="257"/>
      <c r="Z108" s="257"/>
      <c r="AA108" s="258"/>
      <c r="AB108" s="253"/>
      <c r="AC108" s="254"/>
      <c r="AD108" s="254"/>
      <c r="AE108" s="254"/>
      <c r="AF108" s="255"/>
      <c r="AH108" s="1">
        <f t="shared" si="6"/>
        <v>54</v>
      </c>
    </row>
    <row r="109" spans="1:34" ht="22.5" customHeight="1" x14ac:dyDescent="0.3">
      <c r="A109" s="251"/>
      <c r="B109" s="251"/>
      <c r="C109" s="251"/>
      <c r="D109" s="251"/>
      <c r="E109" s="252"/>
      <c r="F109" s="252"/>
      <c r="G109" s="252"/>
      <c r="H109" s="252"/>
      <c r="I109" s="252"/>
      <c r="J109" s="252"/>
      <c r="K109" s="252"/>
      <c r="L109" s="252"/>
      <c r="M109" s="253"/>
      <c r="N109" s="254"/>
      <c r="O109" s="255"/>
      <c r="P109" s="253"/>
      <c r="Q109" s="254"/>
      <c r="R109" s="254"/>
      <c r="S109" s="254"/>
      <c r="T109" s="254"/>
      <c r="U109" s="255"/>
      <c r="V109" s="256"/>
      <c r="W109" s="257"/>
      <c r="X109" s="257"/>
      <c r="Y109" s="257"/>
      <c r="Z109" s="257"/>
      <c r="AA109" s="258"/>
      <c r="AB109" s="253"/>
      <c r="AC109" s="254"/>
      <c r="AD109" s="254"/>
      <c r="AE109" s="254"/>
      <c r="AF109" s="255"/>
      <c r="AH109" s="1">
        <f t="shared" si="6"/>
        <v>55</v>
      </c>
    </row>
    <row r="110" spans="1:34" ht="22.5" customHeight="1" x14ac:dyDescent="0.3">
      <c r="A110" s="251"/>
      <c r="B110" s="251"/>
      <c r="C110" s="251"/>
      <c r="D110" s="251"/>
      <c r="E110" s="252"/>
      <c r="F110" s="252"/>
      <c r="G110" s="252"/>
      <c r="H110" s="252"/>
      <c r="I110" s="252"/>
      <c r="J110" s="252"/>
      <c r="K110" s="252"/>
      <c r="L110" s="252"/>
      <c r="M110" s="253"/>
      <c r="N110" s="254"/>
      <c r="O110" s="255"/>
      <c r="P110" s="253"/>
      <c r="Q110" s="254"/>
      <c r="R110" s="254"/>
      <c r="S110" s="254"/>
      <c r="T110" s="254"/>
      <c r="U110" s="255"/>
      <c r="V110" s="256"/>
      <c r="W110" s="257"/>
      <c r="X110" s="257"/>
      <c r="Y110" s="257"/>
      <c r="Z110" s="257"/>
      <c r="AA110" s="258"/>
      <c r="AB110" s="253"/>
      <c r="AC110" s="254"/>
      <c r="AD110" s="254"/>
      <c r="AE110" s="254"/>
      <c r="AF110" s="255"/>
      <c r="AH110" s="1">
        <f t="shared" si="6"/>
        <v>56</v>
      </c>
    </row>
    <row r="111" spans="1:34" ht="22.5" customHeight="1" x14ac:dyDescent="0.3">
      <c r="A111" s="251"/>
      <c r="B111" s="251"/>
      <c r="C111" s="251"/>
      <c r="D111" s="251"/>
      <c r="E111" s="252"/>
      <c r="F111" s="252"/>
      <c r="G111" s="252"/>
      <c r="H111" s="252"/>
      <c r="I111" s="252"/>
      <c r="J111" s="252"/>
      <c r="K111" s="252"/>
      <c r="L111" s="252"/>
      <c r="M111" s="253"/>
      <c r="N111" s="254"/>
      <c r="O111" s="255"/>
      <c r="P111" s="253"/>
      <c r="Q111" s="254"/>
      <c r="R111" s="254"/>
      <c r="S111" s="254"/>
      <c r="T111" s="254"/>
      <c r="U111" s="255"/>
      <c r="V111" s="256"/>
      <c r="W111" s="257"/>
      <c r="X111" s="257"/>
      <c r="Y111" s="257"/>
      <c r="Z111" s="257"/>
      <c r="AA111" s="258"/>
      <c r="AB111" s="253"/>
      <c r="AC111" s="254"/>
      <c r="AD111" s="254"/>
      <c r="AE111" s="254"/>
      <c r="AF111" s="255"/>
      <c r="AH111" s="1">
        <f t="shared" si="6"/>
        <v>57</v>
      </c>
    </row>
    <row r="112" spans="1:34" ht="22.5" customHeight="1" x14ac:dyDescent="0.3">
      <c r="A112" s="251"/>
      <c r="B112" s="251"/>
      <c r="C112" s="251"/>
      <c r="D112" s="251"/>
      <c r="E112" s="252"/>
      <c r="F112" s="252"/>
      <c r="G112" s="252"/>
      <c r="H112" s="252"/>
      <c r="I112" s="252"/>
      <c r="J112" s="252"/>
      <c r="K112" s="252"/>
      <c r="L112" s="252"/>
      <c r="M112" s="253"/>
      <c r="N112" s="254"/>
      <c r="O112" s="255"/>
      <c r="P112" s="253"/>
      <c r="Q112" s="254"/>
      <c r="R112" s="254"/>
      <c r="S112" s="254"/>
      <c r="T112" s="254"/>
      <c r="U112" s="255"/>
      <c r="V112" s="256"/>
      <c r="W112" s="257"/>
      <c r="X112" s="257"/>
      <c r="Y112" s="257"/>
      <c r="Z112" s="257"/>
      <c r="AA112" s="258"/>
      <c r="AB112" s="253"/>
      <c r="AC112" s="254"/>
      <c r="AD112" s="254"/>
      <c r="AE112" s="254"/>
      <c r="AF112" s="255"/>
      <c r="AH112" s="1">
        <f t="shared" si="6"/>
        <v>58</v>
      </c>
    </row>
    <row r="113" spans="1:34" ht="22.5" customHeight="1" x14ac:dyDescent="0.3">
      <c r="A113" s="251"/>
      <c r="B113" s="251"/>
      <c r="C113" s="251"/>
      <c r="D113" s="251"/>
      <c r="E113" s="252"/>
      <c r="F113" s="252"/>
      <c r="G113" s="252"/>
      <c r="H113" s="252"/>
      <c r="I113" s="252"/>
      <c r="J113" s="252"/>
      <c r="K113" s="252"/>
      <c r="L113" s="252"/>
      <c r="M113" s="253"/>
      <c r="N113" s="254"/>
      <c r="O113" s="255"/>
      <c r="P113" s="253"/>
      <c r="Q113" s="254"/>
      <c r="R113" s="254"/>
      <c r="S113" s="254"/>
      <c r="T113" s="254"/>
      <c r="U113" s="255"/>
      <c r="V113" s="256"/>
      <c r="W113" s="257"/>
      <c r="X113" s="257"/>
      <c r="Y113" s="257"/>
      <c r="Z113" s="257"/>
      <c r="AA113" s="258"/>
      <c r="AB113" s="253"/>
      <c r="AC113" s="254"/>
      <c r="AD113" s="254"/>
      <c r="AE113" s="254"/>
      <c r="AF113" s="255"/>
      <c r="AH113" s="1">
        <f t="shared" si="6"/>
        <v>59</v>
      </c>
    </row>
    <row r="114" spans="1:34" ht="22.5" customHeight="1" x14ac:dyDescent="0.3">
      <c r="A114" s="251"/>
      <c r="B114" s="251"/>
      <c r="C114" s="251"/>
      <c r="D114" s="251"/>
      <c r="E114" s="252"/>
      <c r="F114" s="252"/>
      <c r="G114" s="252"/>
      <c r="H114" s="252"/>
      <c r="I114" s="252"/>
      <c r="J114" s="252"/>
      <c r="K114" s="252"/>
      <c r="L114" s="252"/>
      <c r="M114" s="253"/>
      <c r="N114" s="254"/>
      <c r="O114" s="255"/>
      <c r="P114" s="253"/>
      <c r="Q114" s="254"/>
      <c r="R114" s="254"/>
      <c r="S114" s="254"/>
      <c r="T114" s="254"/>
      <c r="U114" s="255"/>
      <c r="V114" s="256"/>
      <c r="W114" s="257"/>
      <c r="X114" s="257"/>
      <c r="Y114" s="257"/>
      <c r="Z114" s="257"/>
      <c r="AA114" s="258"/>
      <c r="AB114" s="253"/>
      <c r="AC114" s="254"/>
      <c r="AD114" s="254"/>
      <c r="AE114" s="254"/>
      <c r="AF114" s="255"/>
      <c r="AH114" s="1">
        <f t="shared" si="6"/>
        <v>60</v>
      </c>
    </row>
  </sheetData>
  <mergeCells count="634">
    <mergeCell ref="B9:G9"/>
    <mergeCell ref="H9:P9"/>
    <mergeCell ref="Q9:W9"/>
    <mergeCell ref="X9:AF9"/>
    <mergeCell ref="B10:G10"/>
    <mergeCell ref="H10:AF10"/>
    <mergeCell ref="A4:D4"/>
    <mergeCell ref="E4:AB6"/>
    <mergeCell ref="AC4:AF4"/>
    <mergeCell ref="A5:D7"/>
    <mergeCell ref="AC5:AF7"/>
    <mergeCell ref="A8:A11"/>
    <mergeCell ref="B8:G8"/>
    <mergeCell ref="H8:P8"/>
    <mergeCell ref="Q8:W8"/>
    <mergeCell ref="X8:AF8"/>
    <mergeCell ref="AH12:AJ13"/>
    <mergeCell ref="AK12:AP13"/>
    <mergeCell ref="AQ12:BA12"/>
    <mergeCell ref="V13:AA13"/>
    <mergeCell ref="AB13:AF13"/>
    <mergeCell ref="AQ13:AV13"/>
    <mergeCell ref="AW13:BA13"/>
    <mergeCell ref="B11:G11"/>
    <mergeCell ref="H11:P11"/>
    <mergeCell ref="Q11:W11"/>
    <mergeCell ref="X11:AF11"/>
    <mergeCell ref="A12:D13"/>
    <mergeCell ref="E12:H13"/>
    <mergeCell ref="I12:L13"/>
    <mergeCell ref="M12:O13"/>
    <mergeCell ref="P12:U13"/>
    <mergeCell ref="V12:AF12"/>
    <mergeCell ref="A15:D15"/>
    <mergeCell ref="E15:H15"/>
    <mergeCell ref="I15:L15"/>
    <mergeCell ref="M15:O15"/>
    <mergeCell ref="P15:U15"/>
    <mergeCell ref="A14:D14"/>
    <mergeCell ref="E14:H14"/>
    <mergeCell ref="I14:L14"/>
    <mergeCell ref="M14:O14"/>
    <mergeCell ref="P14:U14"/>
    <mergeCell ref="V15:AA15"/>
    <mergeCell ref="AB15:AF15"/>
    <mergeCell ref="AH15:AJ15"/>
    <mergeCell ref="AK15:AP15"/>
    <mergeCell ref="AQ15:AV15"/>
    <mergeCell ref="AW15:BA15"/>
    <mergeCell ref="AB14:AF14"/>
    <mergeCell ref="AH14:AJ14"/>
    <mergeCell ref="AK14:AP14"/>
    <mergeCell ref="AQ14:AV14"/>
    <mergeCell ref="AW14:BA14"/>
    <mergeCell ref="V14:AA14"/>
    <mergeCell ref="AB16:AF16"/>
    <mergeCell ref="AH16:AJ16"/>
    <mergeCell ref="AK16:AP16"/>
    <mergeCell ref="AQ16:AV16"/>
    <mergeCell ref="AW16:BA16"/>
    <mergeCell ref="A17:D17"/>
    <mergeCell ref="E17:H17"/>
    <mergeCell ref="I17:L17"/>
    <mergeCell ref="M17:O17"/>
    <mergeCell ref="P17:U17"/>
    <mergeCell ref="A16:D16"/>
    <mergeCell ref="E16:H16"/>
    <mergeCell ref="I16:L16"/>
    <mergeCell ref="M16:O16"/>
    <mergeCell ref="P16:U16"/>
    <mergeCell ref="V16:AA16"/>
    <mergeCell ref="V17:AA17"/>
    <mergeCell ref="AB17:AF17"/>
    <mergeCell ref="AH17:AJ17"/>
    <mergeCell ref="AK17:AP17"/>
    <mergeCell ref="AQ17:AV17"/>
    <mergeCell ref="AW17:BA17"/>
    <mergeCell ref="A18:D18"/>
    <mergeCell ref="E18:H18"/>
    <mergeCell ref="I18:L18"/>
    <mergeCell ref="M18:O18"/>
    <mergeCell ref="P18:U18"/>
    <mergeCell ref="V18:AA18"/>
    <mergeCell ref="AB18:AF18"/>
    <mergeCell ref="AB19:AF19"/>
    <mergeCell ref="A20:D20"/>
    <mergeCell ref="E20:H20"/>
    <mergeCell ref="I20:L20"/>
    <mergeCell ref="M20:O20"/>
    <mergeCell ref="P20:U20"/>
    <mergeCell ref="V20:AA20"/>
    <mergeCell ref="AB20:AF20"/>
    <mergeCell ref="A19:D19"/>
    <mergeCell ref="E19:H19"/>
    <mergeCell ref="I19:L19"/>
    <mergeCell ref="M19:O19"/>
    <mergeCell ref="P19:U19"/>
    <mergeCell ref="V19:AA19"/>
    <mergeCell ref="AB21:AF21"/>
    <mergeCell ref="A22:D22"/>
    <mergeCell ref="E22:H22"/>
    <mergeCell ref="I22:L22"/>
    <mergeCell ref="M22:O22"/>
    <mergeCell ref="P22:U22"/>
    <mergeCell ref="V22:AA22"/>
    <mergeCell ref="AB22:AF22"/>
    <mergeCell ref="A21:D21"/>
    <mergeCell ref="E21:H21"/>
    <mergeCell ref="I21:L21"/>
    <mergeCell ref="M21:O21"/>
    <mergeCell ref="P21:U21"/>
    <mergeCell ref="V21:AA21"/>
    <mergeCell ref="AB23:AF23"/>
    <mergeCell ref="A24:D24"/>
    <mergeCell ref="E24:H24"/>
    <mergeCell ref="I24:L24"/>
    <mergeCell ref="M24:O24"/>
    <mergeCell ref="P24:U24"/>
    <mergeCell ref="V24:AA24"/>
    <mergeCell ref="AB24:AF24"/>
    <mergeCell ref="A23:D23"/>
    <mergeCell ref="E23:H23"/>
    <mergeCell ref="I23:L23"/>
    <mergeCell ref="M23:O23"/>
    <mergeCell ref="P23:U23"/>
    <mergeCell ref="V23:AA23"/>
    <mergeCell ref="AB25:AF25"/>
    <mergeCell ref="A26:D26"/>
    <mergeCell ref="E26:H26"/>
    <mergeCell ref="I26:L26"/>
    <mergeCell ref="M26:O26"/>
    <mergeCell ref="P26:U26"/>
    <mergeCell ref="V26:AA26"/>
    <mergeCell ref="AB26:AF26"/>
    <mergeCell ref="A25:D25"/>
    <mergeCell ref="E25:H25"/>
    <mergeCell ref="I25:L25"/>
    <mergeCell ref="M25:O25"/>
    <mergeCell ref="P25:U25"/>
    <mergeCell ref="V25:AA25"/>
    <mergeCell ref="AB27:AF27"/>
    <mergeCell ref="P33:Y33"/>
    <mergeCell ref="P34:Y34"/>
    <mergeCell ref="T39:AA39"/>
    <mergeCell ref="P41:Y41"/>
    <mergeCell ref="A43:C44"/>
    <mergeCell ref="D43:G43"/>
    <mergeCell ref="D44:G44"/>
    <mergeCell ref="H44:S44"/>
    <mergeCell ref="A27:D27"/>
    <mergeCell ref="E27:H27"/>
    <mergeCell ref="I27:L27"/>
    <mergeCell ref="M27:O27"/>
    <mergeCell ref="P27:U27"/>
    <mergeCell ref="V27:AA27"/>
    <mergeCell ref="T44:W44"/>
    <mergeCell ref="X44:AF44"/>
    <mergeCell ref="H43:S43"/>
    <mergeCell ref="T43:W43"/>
    <mergeCell ref="X43:AF43"/>
    <mergeCell ref="AB52:AF52"/>
    <mergeCell ref="AB50:AF50"/>
    <mergeCell ref="A62:D62"/>
    <mergeCell ref="E62:H62"/>
    <mergeCell ref="I62:L62"/>
    <mergeCell ref="M62:O62"/>
    <mergeCell ref="A47:D48"/>
    <mergeCell ref="E47:H48"/>
    <mergeCell ref="I47:L48"/>
    <mergeCell ref="M47:O48"/>
    <mergeCell ref="P47:U48"/>
    <mergeCell ref="V47:AF47"/>
    <mergeCell ref="V48:AA48"/>
    <mergeCell ref="AB48:AF48"/>
    <mergeCell ref="AB49:AF49"/>
    <mergeCell ref="A49:D49"/>
    <mergeCell ref="E49:H49"/>
    <mergeCell ref="I49:L49"/>
    <mergeCell ref="M49:O49"/>
    <mergeCell ref="P49:U49"/>
    <mergeCell ref="V49:AA49"/>
    <mergeCell ref="A50:D50"/>
    <mergeCell ref="E50:H50"/>
    <mergeCell ref="I50:L50"/>
    <mergeCell ref="M54:O54"/>
    <mergeCell ref="P54:U54"/>
    <mergeCell ref="V54:AA54"/>
    <mergeCell ref="P50:U50"/>
    <mergeCell ref="V50:AA50"/>
    <mergeCell ref="A52:D52"/>
    <mergeCell ref="E52:H52"/>
    <mergeCell ref="I52:L52"/>
    <mergeCell ref="M52:O52"/>
    <mergeCell ref="P52:U52"/>
    <mergeCell ref="V52:AA52"/>
    <mergeCell ref="M50:O50"/>
    <mergeCell ref="AB65:AF65"/>
    <mergeCell ref="A65:D65"/>
    <mergeCell ref="E65:H65"/>
    <mergeCell ref="AB62:AF62"/>
    <mergeCell ref="AB54:AF54"/>
    <mergeCell ref="AB55:AF55"/>
    <mergeCell ref="A51:D51"/>
    <mergeCell ref="E51:H51"/>
    <mergeCell ref="I51:L51"/>
    <mergeCell ref="M51:O51"/>
    <mergeCell ref="P51:U51"/>
    <mergeCell ref="V51:AA51"/>
    <mergeCell ref="AB51:AF51"/>
    <mergeCell ref="A53:D53"/>
    <mergeCell ref="E53:H53"/>
    <mergeCell ref="I53:L53"/>
    <mergeCell ref="M53:O53"/>
    <mergeCell ref="P53:U53"/>
    <mergeCell ref="V53:AA53"/>
    <mergeCell ref="AB53:AF53"/>
    <mergeCell ref="P62:U62"/>
    <mergeCell ref="A54:D54"/>
    <mergeCell ref="E54:H54"/>
    <mergeCell ref="I54:L54"/>
    <mergeCell ref="A67:D67"/>
    <mergeCell ref="E67:H67"/>
    <mergeCell ref="I67:L67"/>
    <mergeCell ref="M67:O67"/>
    <mergeCell ref="P67:U67"/>
    <mergeCell ref="V67:AA67"/>
    <mergeCell ref="I65:L65"/>
    <mergeCell ref="M65:O65"/>
    <mergeCell ref="P65:U65"/>
    <mergeCell ref="V65:AA65"/>
    <mergeCell ref="A66:D66"/>
    <mergeCell ref="E66:H66"/>
    <mergeCell ref="I66:L66"/>
    <mergeCell ref="M66:O66"/>
    <mergeCell ref="P66:U66"/>
    <mergeCell ref="V66:AA66"/>
    <mergeCell ref="A64:D64"/>
    <mergeCell ref="E64:H64"/>
    <mergeCell ref="I64:L64"/>
    <mergeCell ref="M64:O64"/>
    <mergeCell ref="P64:U64"/>
    <mergeCell ref="V64:AA64"/>
    <mergeCell ref="A55:D55"/>
    <mergeCell ref="E55:H55"/>
    <mergeCell ref="I55:L55"/>
    <mergeCell ref="M55:O55"/>
    <mergeCell ref="P55:U55"/>
    <mergeCell ref="V55:AA55"/>
    <mergeCell ref="E60:H60"/>
    <mergeCell ref="I60:L60"/>
    <mergeCell ref="M60:O60"/>
    <mergeCell ref="P60:U60"/>
    <mergeCell ref="V60:AA60"/>
    <mergeCell ref="V62:AA62"/>
    <mergeCell ref="A63:D63"/>
    <mergeCell ref="E63:H63"/>
    <mergeCell ref="I63:L63"/>
    <mergeCell ref="M63:O63"/>
    <mergeCell ref="P63:U63"/>
    <mergeCell ref="V63:AA63"/>
    <mergeCell ref="AB68:AF68"/>
    <mergeCell ref="AB57:AF57"/>
    <mergeCell ref="A57:D57"/>
    <mergeCell ref="E57:H57"/>
    <mergeCell ref="I57:L57"/>
    <mergeCell ref="M57:O57"/>
    <mergeCell ref="P57:U57"/>
    <mergeCell ref="V57:AA57"/>
    <mergeCell ref="A68:D68"/>
    <mergeCell ref="E68:H68"/>
    <mergeCell ref="I68:L68"/>
    <mergeCell ref="M68:O68"/>
    <mergeCell ref="P68:U68"/>
    <mergeCell ref="V68:AA68"/>
    <mergeCell ref="AB67:AF67"/>
    <mergeCell ref="AB64:AF64"/>
    <mergeCell ref="AB59:AF59"/>
    <mergeCell ref="A59:D59"/>
    <mergeCell ref="E59:H59"/>
    <mergeCell ref="I59:L59"/>
    <mergeCell ref="M59:O59"/>
    <mergeCell ref="P59:U59"/>
    <mergeCell ref="V59:AA59"/>
    <mergeCell ref="A60:D60"/>
    <mergeCell ref="AB56:AF56"/>
    <mergeCell ref="A56:D56"/>
    <mergeCell ref="AB58:AF58"/>
    <mergeCell ref="A58:D58"/>
    <mergeCell ref="E58:H58"/>
    <mergeCell ref="I58:L58"/>
    <mergeCell ref="M58:O58"/>
    <mergeCell ref="P58:U58"/>
    <mergeCell ref="V58:AA58"/>
    <mergeCell ref="E56:H56"/>
    <mergeCell ref="I56:L56"/>
    <mergeCell ref="M56:O56"/>
    <mergeCell ref="P56:U56"/>
    <mergeCell ref="V56:AA56"/>
    <mergeCell ref="M83:O84"/>
    <mergeCell ref="P83:U84"/>
    <mergeCell ref="V83:AF83"/>
    <mergeCell ref="V84:AA84"/>
    <mergeCell ref="AB84:AF84"/>
    <mergeCell ref="AB76:AF76"/>
    <mergeCell ref="A77:D77"/>
    <mergeCell ref="E77:H77"/>
    <mergeCell ref="I77:L77"/>
    <mergeCell ref="M77:O77"/>
    <mergeCell ref="P77:U77"/>
    <mergeCell ref="V77:AA77"/>
    <mergeCell ref="AB77:AF77"/>
    <mergeCell ref="E76:H76"/>
    <mergeCell ref="I76:L76"/>
    <mergeCell ref="M76:O76"/>
    <mergeCell ref="P76:U76"/>
    <mergeCell ref="V76:AA76"/>
    <mergeCell ref="AB75:AF75"/>
    <mergeCell ref="A75:D75"/>
    <mergeCell ref="E75:H75"/>
    <mergeCell ref="I75:L75"/>
    <mergeCell ref="A70:D70"/>
    <mergeCell ref="E70:H70"/>
    <mergeCell ref="I70:L70"/>
    <mergeCell ref="M70:O70"/>
    <mergeCell ref="P70:U70"/>
    <mergeCell ref="V70:AA70"/>
    <mergeCell ref="AB70:AF70"/>
    <mergeCell ref="AB72:AF72"/>
    <mergeCell ref="AB60:AF60"/>
    <mergeCell ref="A72:D72"/>
    <mergeCell ref="E72:H72"/>
    <mergeCell ref="I72:L72"/>
    <mergeCell ref="M72:O72"/>
    <mergeCell ref="P72:U72"/>
    <mergeCell ref="V72:AA72"/>
    <mergeCell ref="AB61:AF61"/>
    <mergeCell ref="A71:D71"/>
    <mergeCell ref="E71:H71"/>
    <mergeCell ref="I71:L71"/>
    <mergeCell ref="M71:O71"/>
    <mergeCell ref="P71:U71"/>
    <mergeCell ref="V71:AA71"/>
    <mergeCell ref="AB71:AF71"/>
    <mergeCell ref="A69:D69"/>
    <mergeCell ref="E69:H69"/>
    <mergeCell ref="I69:L69"/>
    <mergeCell ref="M69:O69"/>
    <mergeCell ref="P69:U69"/>
    <mergeCell ref="V69:AA69"/>
    <mergeCell ref="AB69:AF69"/>
    <mergeCell ref="AB66:AF66"/>
    <mergeCell ref="AB63:AF63"/>
    <mergeCell ref="M85:O85"/>
    <mergeCell ref="P85:U85"/>
    <mergeCell ref="V85:AA85"/>
    <mergeCell ref="AB78:AF78"/>
    <mergeCell ref="A73:D73"/>
    <mergeCell ref="E73:H73"/>
    <mergeCell ref="I73:L73"/>
    <mergeCell ref="M73:O73"/>
    <mergeCell ref="P73:U73"/>
    <mergeCell ref="V73:AA73"/>
    <mergeCell ref="AB73:AF73"/>
    <mergeCell ref="A78:D78"/>
    <mergeCell ref="E78:H78"/>
    <mergeCell ref="I78:L78"/>
    <mergeCell ref="M78:O78"/>
    <mergeCell ref="P78:U78"/>
    <mergeCell ref="V78:AA78"/>
    <mergeCell ref="P75:U75"/>
    <mergeCell ref="V75:AA75"/>
    <mergeCell ref="M75:O75"/>
    <mergeCell ref="A76:D76"/>
    <mergeCell ref="A83:D84"/>
    <mergeCell ref="E83:H84"/>
    <mergeCell ref="I83:L84"/>
    <mergeCell ref="A86:D86"/>
    <mergeCell ref="E86:H86"/>
    <mergeCell ref="I86:L86"/>
    <mergeCell ref="M86:O86"/>
    <mergeCell ref="P86:U86"/>
    <mergeCell ref="V86:AA86"/>
    <mergeCell ref="AB86:AF86"/>
    <mergeCell ref="A61:D61"/>
    <mergeCell ref="E61:H61"/>
    <mergeCell ref="I61:L61"/>
    <mergeCell ref="M61:O61"/>
    <mergeCell ref="P61:U61"/>
    <mergeCell ref="V61:AA61"/>
    <mergeCell ref="AB85:AF85"/>
    <mergeCell ref="A74:D74"/>
    <mergeCell ref="E74:H74"/>
    <mergeCell ref="I74:L74"/>
    <mergeCell ref="M74:O74"/>
    <mergeCell ref="P74:U74"/>
    <mergeCell ref="V74:AA74"/>
    <mergeCell ref="AB74:AF74"/>
    <mergeCell ref="A85:D85"/>
    <mergeCell ref="E85:H85"/>
    <mergeCell ref="I85:L85"/>
    <mergeCell ref="AB87:AF87"/>
    <mergeCell ref="A88:D88"/>
    <mergeCell ref="E88:H88"/>
    <mergeCell ref="I88:L88"/>
    <mergeCell ref="M88:O88"/>
    <mergeCell ref="P88:U88"/>
    <mergeCell ref="V88:AA88"/>
    <mergeCell ref="AB88:AF88"/>
    <mergeCell ref="A87:D87"/>
    <mergeCell ref="E87:H87"/>
    <mergeCell ref="I87:L87"/>
    <mergeCell ref="M87:O87"/>
    <mergeCell ref="P87:U87"/>
    <mergeCell ref="V87:AA87"/>
    <mergeCell ref="AB89:AF89"/>
    <mergeCell ref="A90:D90"/>
    <mergeCell ref="E90:H90"/>
    <mergeCell ref="I90:L90"/>
    <mergeCell ref="M90:O90"/>
    <mergeCell ref="P90:U90"/>
    <mergeCell ref="V90:AA90"/>
    <mergeCell ref="AB90:AF90"/>
    <mergeCell ref="A89:D89"/>
    <mergeCell ref="E89:H89"/>
    <mergeCell ref="I89:L89"/>
    <mergeCell ref="M89:O89"/>
    <mergeCell ref="P89:U89"/>
    <mergeCell ref="V89:AA89"/>
    <mergeCell ref="AB91:AF91"/>
    <mergeCell ref="A92:D92"/>
    <mergeCell ref="E92:H92"/>
    <mergeCell ref="I92:L92"/>
    <mergeCell ref="M92:O92"/>
    <mergeCell ref="P92:U92"/>
    <mergeCell ref="V92:AA92"/>
    <mergeCell ref="AB92:AF92"/>
    <mergeCell ref="A91:D91"/>
    <mergeCell ref="E91:H91"/>
    <mergeCell ref="I91:L91"/>
    <mergeCell ref="M91:O91"/>
    <mergeCell ref="P91:U91"/>
    <mergeCell ref="V91:AA91"/>
    <mergeCell ref="AB93:AF93"/>
    <mergeCell ref="A94:D94"/>
    <mergeCell ref="E94:H94"/>
    <mergeCell ref="I94:L94"/>
    <mergeCell ref="M94:O94"/>
    <mergeCell ref="P94:U94"/>
    <mergeCell ref="V94:AA94"/>
    <mergeCell ref="AB94:AF94"/>
    <mergeCell ref="A93:D93"/>
    <mergeCell ref="E93:H93"/>
    <mergeCell ref="I93:L93"/>
    <mergeCell ref="M93:O93"/>
    <mergeCell ref="P93:U93"/>
    <mergeCell ref="V93:AA93"/>
    <mergeCell ref="AB95:AF95"/>
    <mergeCell ref="A96:D96"/>
    <mergeCell ref="E96:H96"/>
    <mergeCell ref="I96:L96"/>
    <mergeCell ref="M96:O96"/>
    <mergeCell ref="P96:U96"/>
    <mergeCell ref="V96:AA96"/>
    <mergeCell ref="AB96:AF96"/>
    <mergeCell ref="A95:D95"/>
    <mergeCell ref="E95:H95"/>
    <mergeCell ref="I95:L95"/>
    <mergeCell ref="M95:O95"/>
    <mergeCell ref="P95:U95"/>
    <mergeCell ref="V95:AA95"/>
    <mergeCell ref="AB97:AF97"/>
    <mergeCell ref="A98:D98"/>
    <mergeCell ref="E98:H98"/>
    <mergeCell ref="I98:L98"/>
    <mergeCell ref="M98:O98"/>
    <mergeCell ref="P98:U98"/>
    <mergeCell ref="V98:AA98"/>
    <mergeCell ref="AB98:AF98"/>
    <mergeCell ref="A97:D97"/>
    <mergeCell ref="E97:H97"/>
    <mergeCell ref="I97:L97"/>
    <mergeCell ref="M97:O97"/>
    <mergeCell ref="P97:U97"/>
    <mergeCell ref="V97:AA97"/>
    <mergeCell ref="AB99:AF99"/>
    <mergeCell ref="A100:D100"/>
    <mergeCell ref="E100:H100"/>
    <mergeCell ref="I100:L100"/>
    <mergeCell ref="M100:O100"/>
    <mergeCell ref="P100:U100"/>
    <mergeCell ref="V100:AA100"/>
    <mergeCell ref="AB100:AF100"/>
    <mergeCell ref="A99:D99"/>
    <mergeCell ref="E99:H99"/>
    <mergeCell ref="I99:L99"/>
    <mergeCell ref="M99:O99"/>
    <mergeCell ref="P99:U99"/>
    <mergeCell ref="V99:AA99"/>
    <mergeCell ref="AB101:AF101"/>
    <mergeCell ref="A102:D102"/>
    <mergeCell ref="E102:H102"/>
    <mergeCell ref="I102:L102"/>
    <mergeCell ref="M102:O102"/>
    <mergeCell ref="P102:U102"/>
    <mergeCell ref="V102:AA102"/>
    <mergeCell ref="AB102:AF102"/>
    <mergeCell ref="A101:D101"/>
    <mergeCell ref="E101:H101"/>
    <mergeCell ref="I101:L101"/>
    <mergeCell ref="M101:O101"/>
    <mergeCell ref="P101:U101"/>
    <mergeCell ref="V101:AA101"/>
    <mergeCell ref="AB103:AF103"/>
    <mergeCell ref="A104:D104"/>
    <mergeCell ref="E104:H104"/>
    <mergeCell ref="I104:L104"/>
    <mergeCell ref="M104:O104"/>
    <mergeCell ref="P104:U104"/>
    <mergeCell ref="V104:AA104"/>
    <mergeCell ref="AB104:AF104"/>
    <mergeCell ref="A103:D103"/>
    <mergeCell ref="E103:H103"/>
    <mergeCell ref="I103:L103"/>
    <mergeCell ref="M103:O103"/>
    <mergeCell ref="P103:U103"/>
    <mergeCell ref="V103:AA103"/>
    <mergeCell ref="AH32:AJ32"/>
    <mergeCell ref="AK32:AP32"/>
    <mergeCell ref="AQ32:AV32"/>
    <mergeCell ref="AW32:BA32"/>
    <mergeCell ref="AH33:AJ33"/>
    <mergeCell ref="AK33:AP33"/>
    <mergeCell ref="AQ33:AV33"/>
    <mergeCell ref="AW33:BA33"/>
    <mergeCell ref="AH29:AJ30"/>
    <mergeCell ref="AK29:AP30"/>
    <mergeCell ref="AQ29:BA29"/>
    <mergeCell ref="AQ30:AV30"/>
    <mergeCell ref="AW30:BA30"/>
    <mergeCell ref="AH31:AJ31"/>
    <mergeCell ref="AK31:AP31"/>
    <mergeCell ref="AQ31:AV31"/>
    <mergeCell ref="AW31:BA31"/>
    <mergeCell ref="AH20:AJ21"/>
    <mergeCell ref="AK20:AP21"/>
    <mergeCell ref="AQ20:BA20"/>
    <mergeCell ref="AQ21:AV21"/>
    <mergeCell ref="AW21:BA21"/>
    <mergeCell ref="AH24:AJ24"/>
    <mergeCell ref="AK24:AP24"/>
    <mergeCell ref="AQ24:AV24"/>
    <mergeCell ref="AW24:BA24"/>
    <mergeCell ref="AH25:AJ25"/>
    <mergeCell ref="AK25:AP25"/>
    <mergeCell ref="AQ25:AV25"/>
    <mergeCell ref="AW25:BA25"/>
    <mergeCell ref="AH22:AJ22"/>
    <mergeCell ref="AK22:AP22"/>
    <mergeCell ref="AQ22:AV22"/>
    <mergeCell ref="AW22:BA22"/>
    <mergeCell ref="AH23:AJ23"/>
    <mergeCell ref="AK23:AP23"/>
    <mergeCell ref="AQ23:AV23"/>
    <mergeCell ref="AW23:BA23"/>
    <mergeCell ref="AB105:AF105"/>
    <mergeCell ref="A106:D106"/>
    <mergeCell ref="E106:H106"/>
    <mergeCell ref="I106:L106"/>
    <mergeCell ref="M106:O106"/>
    <mergeCell ref="P106:U106"/>
    <mergeCell ref="V106:AA106"/>
    <mergeCell ref="AB106:AF106"/>
    <mergeCell ref="A105:D105"/>
    <mergeCell ref="E105:H105"/>
    <mergeCell ref="I105:L105"/>
    <mergeCell ref="M105:O105"/>
    <mergeCell ref="P105:U105"/>
    <mergeCell ref="V105:AA105"/>
    <mergeCell ref="AB107:AF107"/>
    <mergeCell ref="A108:D108"/>
    <mergeCell ref="E108:H108"/>
    <mergeCell ref="I108:L108"/>
    <mergeCell ref="M108:O108"/>
    <mergeCell ref="P108:U108"/>
    <mergeCell ref="V108:AA108"/>
    <mergeCell ref="AB108:AF108"/>
    <mergeCell ref="A107:D107"/>
    <mergeCell ref="E107:H107"/>
    <mergeCell ref="I107:L107"/>
    <mergeCell ref="M107:O107"/>
    <mergeCell ref="P107:U107"/>
    <mergeCell ref="V107:AA107"/>
    <mergeCell ref="AB109:AF109"/>
    <mergeCell ref="A110:D110"/>
    <mergeCell ref="E110:H110"/>
    <mergeCell ref="I110:L110"/>
    <mergeCell ref="M110:O110"/>
    <mergeCell ref="P110:U110"/>
    <mergeCell ref="V110:AA110"/>
    <mergeCell ref="AB110:AF110"/>
    <mergeCell ref="A109:D109"/>
    <mergeCell ref="E109:H109"/>
    <mergeCell ref="I109:L109"/>
    <mergeCell ref="M109:O109"/>
    <mergeCell ref="P109:U109"/>
    <mergeCell ref="V109:AA109"/>
    <mergeCell ref="AB111:AF111"/>
    <mergeCell ref="A112:D112"/>
    <mergeCell ref="E112:H112"/>
    <mergeCell ref="I112:L112"/>
    <mergeCell ref="M112:O112"/>
    <mergeCell ref="P112:U112"/>
    <mergeCell ref="V112:AA112"/>
    <mergeCell ref="AB112:AF112"/>
    <mergeCell ref="A111:D111"/>
    <mergeCell ref="E111:H111"/>
    <mergeCell ref="I111:L111"/>
    <mergeCell ref="M111:O111"/>
    <mergeCell ref="P111:U111"/>
    <mergeCell ref="V111:AA111"/>
    <mergeCell ref="AB113:AF113"/>
    <mergeCell ref="A114:D114"/>
    <mergeCell ref="E114:H114"/>
    <mergeCell ref="I114:L114"/>
    <mergeCell ref="M114:O114"/>
    <mergeCell ref="P114:U114"/>
    <mergeCell ref="V114:AA114"/>
    <mergeCell ref="AB114:AF114"/>
    <mergeCell ref="A113:D113"/>
    <mergeCell ref="E113:H113"/>
    <mergeCell ref="I113:L113"/>
    <mergeCell ref="M113:O113"/>
    <mergeCell ref="P113:U113"/>
    <mergeCell ref="V113:AA113"/>
  </mergeCells>
  <phoneticPr fontId="2" type="noConversion"/>
  <conditionalFormatting sqref="AI9">
    <cfRule type="cellIs" dxfId="71" priority="23" operator="equal">
      <formula>"주민오류"</formula>
    </cfRule>
    <cfRule type="cellIs" dxfId="70" priority="24" operator="equal">
      <formula>"OK"</formula>
    </cfRule>
  </conditionalFormatting>
  <conditionalFormatting sqref="AI8">
    <cfRule type="cellIs" dxfId="69" priority="21" operator="equal">
      <formula>"사업자오류"</formula>
    </cfRule>
    <cfRule type="cellIs" dxfId="68" priority="22" operator="equal">
      <formula>"OK"</formula>
    </cfRule>
  </conditionalFormatting>
  <conditionalFormatting sqref="AO8:AO9">
    <cfRule type="cellIs" dxfId="67" priority="20" operator="equal">
      <formula>TRUE</formula>
    </cfRule>
  </conditionalFormatting>
  <conditionalFormatting sqref="AO8:AO9">
    <cfRule type="cellIs" dxfId="66" priority="19" operator="equal">
      <formula>FALSE</formula>
    </cfRule>
  </conditionalFormatting>
  <conditionalFormatting sqref="A49:D78 A85:D114">
    <cfRule type="cellIs" dxfId="65" priority="15" operator="equal">
      <formula>"사업"</formula>
    </cfRule>
    <cfRule type="cellIs" dxfId="64" priority="18" operator="equal">
      <formula>"기타"</formula>
    </cfRule>
  </conditionalFormatting>
  <conditionalFormatting sqref="A75:D76 A49:D57 A62:D62 A66:D71">
    <cfRule type="cellIs" dxfId="63" priority="14" operator="equal">
      <formula>"근로연말"</formula>
    </cfRule>
  </conditionalFormatting>
  <conditionalFormatting sqref="AI43">
    <cfRule type="cellIs" dxfId="62" priority="12" operator="equal">
      <formula>"사업자오류"</formula>
    </cfRule>
    <cfRule type="cellIs" dxfId="61" priority="13" operator="equal">
      <formula>"OK"</formula>
    </cfRule>
  </conditionalFormatting>
  <conditionalFormatting sqref="AL43">
    <cfRule type="cellIs" dxfId="60" priority="9" operator="lessThan">
      <formula>10</formula>
    </cfRule>
    <cfRule type="cellIs" dxfId="59" priority="10" operator="greaterThan">
      <formula>10</formula>
    </cfRule>
    <cfRule type="cellIs" dxfId="58" priority="11" operator="equal">
      <formula>10</formula>
    </cfRule>
  </conditionalFormatting>
  <conditionalFormatting sqref="AI9">
    <cfRule type="cellIs" dxfId="57" priority="5" operator="equal">
      <formula>"주민오류"</formula>
    </cfRule>
    <cfRule type="cellIs" dxfId="56" priority="6" operator="equal">
      <formula>"법인오류"</formula>
    </cfRule>
    <cfRule type="cellIs" dxfId="55" priority="7" operator="equal">
      <formula>"주민오류"</formula>
    </cfRule>
    <cfRule type="cellIs" dxfId="54" priority="8" operator="equal">
      <formula>"OK"</formula>
    </cfRule>
  </conditionalFormatting>
  <conditionalFormatting sqref="AO9">
    <cfRule type="cellIs" dxfId="53" priority="4" operator="equal">
      <formula>TRUE</formula>
    </cfRule>
  </conditionalFormatting>
  <conditionalFormatting sqref="AO9">
    <cfRule type="cellIs" dxfId="52" priority="3" operator="equal">
      <formula>FALSE</formula>
    </cfRule>
  </conditionalFormatting>
  <conditionalFormatting sqref="AI9">
    <cfRule type="cellIs" dxfId="51" priority="1" operator="equal">
      <formula>"주민오류"</formula>
    </cfRule>
    <cfRule type="cellIs" dxfId="50" priority="2" operator="equal">
      <formula>"OK"</formula>
    </cfRule>
  </conditionalFormatting>
  <printOptions horizontalCentered="1" verticalCentered="1"/>
  <pageMargins left="0.39370078740157483" right="0.39370078740157483" top="0.55118110236220474" bottom="0.35433070866141736" header="0.31496062992125984" footer="0.31496062992125984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114"/>
  <sheetViews>
    <sheetView showGridLines="0" zoomScale="150" zoomScaleNormal="150" workbookViewId="0">
      <selection activeCell="H8" sqref="H8:P8"/>
    </sheetView>
  </sheetViews>
  <sheetFormatPr defaultColWidth="2.75" defaultRowHeight="13.5" x14ac:dyDescent="0.3"/>
  <cols>
    <col min="1" max="33" width="2.75" style="1"/>
    <col min="34" max="34" width="8" style="1" bestFit="1" customWidth="1"/>
    <col min="35" max="35" width="6.75" style="1" customWidth="1"/>
    <col min="36" max="36" width="3.375" style="1" bestFit="1" customWidth="1"/>
    <col min="37" max="38" width="2.75" style="1"/>
    <col min="39" max="40" width="3.25" style="1" bestFit="1" customWidth="1"/>
    <col min="41" max="41" width="5.375" style="1" bestFit="1" customWidth="1"/>
    <col min="42" max="16384" width="2.75" style="1"/>
  </cols>
  <sheetData>
    <row r="1" spans="1:53" x14ac:dyDescent="0.3">
      <c r="A1" s="9"/>
    </row>
    <row r="2" spans="1:53" x14ac:dyDescent="0.3">
      <c r="A2" s="9"/>
    </row>
    <row r="3" spans="1:53" ht="8.25" customHeight="1" x14ac:dyDescent="0.3">
      <c r="A3" s="9"/>
    </row>
    <row r="4" spans="1:53" ht="20.25" customHeight="1" x14ac:dyDescent="0.3">
      <c r="A4" s="55" t="s">
        <v>37</v>
      </c>
      <c r="B4" s="55"/>
      <c r="C4" s="55"/>
      <c r="D4" s="55"/>
      <c r="E4" s="96" t="s">
        <v>55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8"/>
      <c r="AC4" s="55" t="s">
        <v>38</v>
      </c>
      <c r="AD4" s="55"/>
      <c r="AE4" s="55"/>
      <c r="AF4" s="55"/>
    </row>
    <row r="5" spans="1:53" ht="1.5" customHeight="1" x14ac:dyDescent="0.3">
      <c r="A5" s="79" t="s">
        <v>103</v>
      </c>
      <c r="B5" s="79"/>
      <c r="C5" s="79"/>
      <c r="D5" s="79"/>
      <c r="E5" s="230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2"/>
      <c r="AC5" s="95"/>
      <c r="AD5" s="95"/>
      <c r="AE5" s="95"/>
      <c r="AF5" s="95"/>
    </row>
    <row r="6" spans="1:53" ht="16.5" customHeight="1" x14ac:dyDescent="0.3">
      <c r="A6" s="79"/>
      <c r="B6" s="79"/>
      <c r="C6" s="79"/>
      <c r="D6" s="79"/>
      <c r="E6" s="230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2"/>
      <c r="AC6" s="95"/>
      <c r="AD6" s="95"/>
      <c r="AE6" s="95"/>
      <c r="AF6" s="95"/>
      <c r="AM6" s="1" t="s">
        <v>53</v>
      </c>
    </row>
    <row r="7" spans="1:53" ht="1.5" customHeight="1" x14ac:dyDescent="0.3">
      <c r="A7" s="79"/>
      <c r="B7" s="79"/>
      <c r="C7" s="79"/>
      <c r="D7" s="79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95"/>
      <c r="AD7" s="95"/>
      <c r="AE7" s="95"/>
      <c r="AF7" s="95"/>
    </row>
    <row r="8" spans="1:53" ht="30" customHeight="1" x14ac:dyDescent="0.3">
      <c r="A8" s="276" t="s">
        <v>73</v>
      </c>
      <c r="B8" s="188" t="s">
        <v>56</v>
      </c>
      <c r="C8" s="189"/>
      <c r="D8" s="189"/>
      <c r="E8" s="189"/>
      <c r="F8" s="189"/>
      <c r="G8" s="190"/>
      <c r="H8" s="273" t="s">
        <v>111</v>
      </c>
      <c r="I8" s="274"/>
      <c r="J8" s="274"/>
      <c r="K8" s="274"/>
      <c r="L8" s="274"/>
      <c r="M8" s="274"/>
      <c r="N8" s="274"/>
      <c r="O8" s="274"/>
      <c r="P8" s="275"/>
      <c r="Q8" s="188" t="s">
        <v>21</v>
      </c>
      <c r="R8" s="189"/>
      <c r="S8" s="189"/>
      <c r="T8" s="189"/>
      <c r="U8" s="189"/>
      <c r="V8" s="189"/>
      <c r="W8" s="190"/>
      <c r="X8" s="85">
        <v>3128612345</v>
      </c>
      <c r="Y8" s="86"/>
      <c r="Z8" s="86"/>
      <c r="AA8" s="86"/>
      <c r="AB8" s="86"/>
      <c r="AC8" s="86"/>
      <c r="AD8" s="86"/>
      <c r="AE8" s="86"/>
      <c r="AF8" s="87"/>
      <c r="AH8" s="20">
        <f>IF(10-MOD(MID(X8,1,1)*1+MID(X8,2,1)*3+MID(X8,3,1)*7+MID(X8,4,1)*1+MID(X8,5,1)*3+MID(X8,6,1)*7+MID(X8,7,1)*1+MID(X8,8,1)*3+INT((MID(X8,9,1)*5)/10)+MOD(MID(X8,9,1)*5,10),10)=10,0,10-MOD(MID(X8,1,1)*1+MID(X8,2,1)*3+MID(X8,3,1)*7+MID(X8,4,1)*1+MID(X8,5,1)*3+MID(X8,6,1)*7+MID(X8,7,1)*1+MID(X8,8,1)*3+INT((MID(X8,9,1)*5)/10)+MOD(MID(X8,9,1)*5,10),10))</f>
        <v>4</v>
      </c>
      <c r="AI8" s="31" t="str">
        <f>IF(INT(MID(X8,10,1))=AH8,"OK","사업자오류")</f>
        <v>사업자오류</v>
      </c>
      <c r="AM8" s="1">
        <f>LEN(X8)</f>
        <v>10</v>
      </c>
      <c r="AN8" s="1">
        <v>10</v>
      </c>
      <c r="AO8" s="1" t="b">
        <f>AM8=AN8</f>
        <v>1</v>
      </c>
    </row>
    <row r="9" spans="1:53" ht="30" customHeight="1" x14ac:dyDescent="0.3">
      <c r="A9" s="277"/>
      <c r="B9" s="188" t="s">
        <v>57</v>
      </c>
      <c r="C9" s="189"/>
      <c r="D9" s="189"/>
      <c r="E9" s="189"/>
      <c r="F9" s="189"/>
      <c r="G9" s="190"/>
      <c r="H9" s="273" t="s">
        <v>112</v>
      </c>
      <c r="I9" s="274"/>
      <c r="J9" s="274"/>
      <c r="K9" s="274"/>
      <c r="L9" s="274"/>
      <c r="M9" s="274"/>
      <c r="N9" s="274"/>
      <c r="O9" s="274"/>
      <c r="P9" s="275"/>
      <c r="Q9" s="160" t="s">
        <v>22</v>
      </c>
      <c r="R9" s="161"/>
      <c r="S9" s="161"/>
      <c r="T9" s="161"/>
      <c r="U9" s="161"/>
      <c r="V9" s="161"/>
      <c r="W9" s="162"/>
      <c r="X9" s="92">
        <v>1615110123456</v>
      </c>
      <c r="Y9" s="93"/>
      <c r="Z9" s="93"/>
      <c r="AA9" s="93"/>
      <c r="AB9" s="93"/>
      <c r="AC9" s="93"/>
      <c r="AD9" s="93"/>
      <c r="AE9" s="93"/>
      <c r="AF9" s="94"/>
      <c r="AH9" s="20">
        <f>IF(MID(X8,4,1)="8",IF(10=10-MOD((MID(X9,1,1)*1+MID(X9,2,1)*2+MID(X9,3,1)*1+MID(X9,4,1)*2+MID(X9,5,1)*1+MID(X9,6,1)*2+MID(X9,7,1)*1+MID(X9,8,1)*2+MID(X9,9,1)*1+MID(X9,10,1)*2+MID(X9,11,1)*1+MID(X9,12,1)*2),10),0,10-MOD((MID(X9,1,1)*1+MID(X9,2,1)*2+MID(X9,3,1)*1+MID(X9,4,1)*2+MID(X9,5,1)*1+MID(X9,6,1)*2+MID(X9,7,1)*1+MID(X9,8,1)*2+MID(X9,9,1)*1+MID(X9,10,1)*2+MID(X9,11,1)*1+MID(X9,12,1)*2),10)),IF(LEN(CLEAN(X9))=10,IF(AND(VALUE(MID(X9,4,1))&gt;=1,VALUE(MID(X9,4,1))&lt;=4),MOD(11-MOD(0*2+0*3+0*4+MID(X9,1,1)*5+MID(X9,2,1)*6+MID(X9,3,1)*7+MID(X9,4,1)*8+MID(X9,5,1)*9+MID(X9,6,1)*2+MID(X9,7,1)*3+MID(X9,8,1)*4+MID(X9,9,1)*5,11),10),IF(AND(VALUE(MID(X9,4,1))&gt;=5,VALUE(MID(X9,4,1))&lt;=8),MOD(11-MOD(0*2+0*3+0*4+MID(X9,1,1)*5+MID(X9,2,1)*6+MID(X9,3,1)*7+MID(X9,4,1)*8+MID(X9,5,1)*9+MID(X9,6,1)*2+MID(X9,7,1)*3+MID(X9,8,1)*4+MID(X9,9,1)*5,11),10),"오류")),IF(LEN(CLEAN(X9))=11,IF(AND(VALUE(MID(X9,5,1))&gt;=1,VALUE(MID(X9,5,1))&lt;=4),MOD(11-MOD(0*2+0*3+MID(X9,1,1)*4+MID(X9,2,1)*5+MID(X9,3,1)*6+MID(X9,4,1)*7+MID(X9,5,1)*8+MID(X9,6,1)*9+MID(X9,7,1)*2+MID(X9,8,1)*3+MID(X9,9,1)*4+MID(X9,10,1)*5,11),10),IF(AND(VALUE(MID(X9,5,1))&gt;=5,VALUE(MID(X9,5,1))&lt;=8),MOD(11-MOD(0*2+0*3+MID(X9,1,1)*4+MID(X9,2,1)*5+MID(X9,3,1)*6+MID(X9,4,1)*7+MID(X9,5,1)*8+MID(X9,6,1)*9+MID(X9,7,1)*2+MID(X9,8,1)*3+MID(X9,9,1)*4+MID(X9,10,1)*5,11),10),"오류")),IF(LEN(CLEAN(X9))=12,IF(AND(VALUE(MID(X9,6,1))&gt;=1,VALUE(MID(X9,6,1))&lt;=4),MOD(11-MOD(0*2+MID(X9,1,1)*3+MID(X9,2,1)*4+MID(X9,3,1)*5+MID(X9,4,1)*6+MID(X9,5,1)*7+MID(X9,6,1)*8+MID(X9,7,1)*9+MID(X9,8,1)*2+MID(X9,9,1)*3+MID(X9,10,1)*4+MID(X9,11,1)*5,11),10),IF(AND(VALUE(MID(X9,7,1))&gt;=5,VALUE(MID(X9,7,1))&lt;=8),MOD(11-MOD(0*2+MID(X9,1,1)*3+MID(X9,2,1)*4+MID(X9,3,1)*5+MID(X9,4,1)*6+MID(X9,5,1)*7+MID(X9,6,1)*8+MID(X9,7,1)*9+MID(X9,8,1)*2+MID(X9,9,1)*3+MID(X9,10,1)*4+MID(X9,11,1)*5,11),10),"오류")),IF(AND(VALUE(MID(X9,7,1))&gt;=1,VALUE(MID(X9,7,1))&lt;=4),MOD(11-MOD(MID(X9,1,1)*2+MID(X9,2,1)*3+MID(X9,3,1)*4+MID(X9,4,1)*5+MID(X9,5,1)*6+MID(X9,6,1)*7+MID(X9,7,1)*8+MID(X9,8,1)*9+MID(X9,9,1)*2+MID(X9,10,1)*3+MID(X9,11,1)*4+MID(X9,12,1)*5,11),10),IF(AND(VALUE(MID(X9,7,1))&gt;=5,VALUE(MID(X9,7,1))&lt;=8),IF(LEN(CLEAN(X9))=12,MOD(MOD(11-MOD(0*2+MID(X9,1,1)*3+MID(X9,2,1)*4+MID(X9,3,1)*5+MID(X9,4,1)*6+MID(X9,5,1)*7+MID(X9,6,1)*8+MID(X9,7,1)*9+MID(X9,8,1)*2+MID(X9,9,1)*3+MID(X9,10,1)*4+MID(X9,11,1)*5,11),10)+2,10),MOD(MOD(11-MOD(MID(X9,1,1)*2+MID(X9,2,1)*3+MID(X9,3,1)*4+MID(X9,4,1)*5+MID(X9,5,1)*6+MID(X9,6,1)*7+MID(X9,7,1)*8+MID(X9,8,1)*9+MID(X9,9,1)*2+MID(X9,10,1)*3+MID(X9,11,1)*4+MID(X9,12,1)*5,11),10)+2,10))))))))</f>
        <v>9</v>
      </c>
      <c r="AI9" s="41" t="str">
        <f>IF(MID(X8,4,1)="8",IF(INT(RIGHT(X9,1))=AH9,"OK","법인오류"),IF(INT(RIGHT(X9,1))=AH9,"OK","주민오류"))</f>
        <v>법인오류</v>
      </c>
      <c r="AM9" s="1">
        <f>LEN(X9)</f>
        <v>13</v>
      </c>
      <c r="AN9" s="1">
        <v>13</v>
      </c>
      <c r="AO9" s="1" t="b">
        <f>AM9=AN9</f>
        <v>1</v>
      </c>
    </row>
    <row r="10" spans="1:53" ht="30" customHeight="1" x14ac:dyDescent="0.3">
      <c r="A10" s="277"/>
      <c r="B10" s="188" t="s">
        <v>58</v>
      </c>
      <c r="C10" s="189"/>
      <c r="D10" s="189"/>
      <c r="E10" s="189"/>
      <c r="F10" s="189"/>
      <c r="G10" s="190"/>
      <c r="H10" s="100" t="s">
        <v>113</v>
      </c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2"/>
    </row>
    <row r="11" spans="1:53" ht="26.25" customHeight="1" x14ac:dyDescent="0.3">
      <c r="A11" s="278"/>
      <c r="B11" s="160" t="s">
        <v>59</v>
      </c>
      <c r="C11" s="161"/>
      <c r="D11" s="161"/>
      <c r="E11" s="161"/>
      <c r="F11" s="161"/>
      <c r="G11" s="162"/>
      <c r="H11" s="82" t="s">
        <v>83</v>
      </c>
      <c r="I11" s="83"/>
      <c r="J11" s="83"/>
      <c r="K11" s="83"/>
      <c r="L11" s="83"/>
      <c r="M11" s="83"/>
      <c r="N11" s="83"/>
      <c r="O11" s="83"/>
      <c r="P11" s="84"/>
      <c r="Q11" s="55" t="s">
        <v>60</v>
      </c>
      <c r="R11" s="55"/>
      <c r="S11" s="55"/>
      <c r="T11" s="55"/>
      <c r="U11" s="55"/>
      <c r="V11" s="55"/>
      <c r="W11" s="55"/>
      <c r="X11" s="82">
        <v>1</v>
      </c>
      <c r="Y11" s="83"/>
      <c r="Z11" s="83"/>
      <c r="AA11" s="83"/>
      <c r="AB11" s="83"/>
      <c r="AC11" s="83"/>
      <c r="AD11" s="83"/>
      <c r="AE11" s="83"/>
      <c r="AF11" s="84"/>
    </row>
    <row r="12" spans="1:53" ht="22.5" customHeight="1" x14ac:dyDescent="0.3">
      <c r="A12" s="259" t="s">
        <v>61</v>
      </c>
      <c r="B12" s="260"/>
      <c r="C12" s="260"/>
      <c r="D12" s="261"/>
      <c r="E12" s="259" t="s">
        <v>62</v>
      </c>
      <c r="F12" s="260"/>
      <c r="G12" s="260"/>
      <c r="H12" s="261"/>
      <c r="I12" s="259" t="s">
        <v>63</v>
      </c>
      <c r="J12" s="260"/>
      <c r="K12" s="260"/>
      <c r="L12" s="261"/>
      <c r="M12" s="247" t="s">
        <v>64</v>
      </c>
      <c r="N12" s="248"/>
      <c r="O12" s="197"/>
      <c r="P12" s="247" t="s">
        <v>65</v>
      </c>
      <c r="Q12" s="248"/>
      <c r="R12" s="248"/>
      <c r="S12" s="248"/>
      <c r="T12" s="248"/>
      <c r="U12" s="197"/>
      <c r="V12" s="55" t="s">
        <v>66</v>
      </c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H12" s="247" t="s">
        <v>64</v>
      </c>
      <c r="AI12" s="248"/>
      <c r="AJ12" s="197"/>
      <c r="AK12" s="247" t="s">
        <v>65</v>
      </c>
      <c r="AL12" s="248"/>
      <c r="AM12" s="248"/>
      <c r="AN12" s="248"/>
      <c r="AO12" s="248"/>
      <c r="AP12" s="197"/>
      <c r="AQ12" s="55" t="s">
        <v>66</v>
      </c>
      <c r="AR12" s="55"/>
      <c r="AS12" s="55"/>
      <c r="AT12" s="55"/>
      <c r="AU12" s="55"/>
      <c r="AV12" s="55"/>
      <c r="AW12" s="55"/>
      <c r="AX12" s="55"/>
      <c r="AY12" s="55"/>
      <c r="AZ12" s="55"/>
      <c r="BA12" s="55"/>
    </row>
    <row r="13" spans="1:53" ht="22.5" customHeight="1" x14ac:dyDescent="0.3">
      <c r="A13" s="262"/>
      <c r="B13" s="122"/>
      <c r="C13" s="122"/>
      <c r="D13" s="123"/>
      <c r="E13" s="262"/>
      <c r="F13" s="122"/>
      <c r="G13" s="122"/>
      <c r="H13" s="123"/>
      <c r="I13" s="262"/>
      <c r="J13" s="122"/>
      <c r="K13" s="122"/>
      <c r="L13" s="123"/>
      <c r="M13" s="198"/>
      <c r="N13" s="249"/>
      <c r="O13" s="199"/>
      <c r="P13" s="198"/>
      <c r="Q13" s="249"/>
      <c r="R13" s="249"/>
      <c r="S13" s="249"/>
      <c r="T13" s="249"/>
      <c r="U13" s="199"/>
      <c r="V13" s="55" t="s">
        <v>67</v>
      </c>
      <c r="W13" s="55"/>
      <c r="X13" s="55"/>
      <c r="Y13" s="55"/>
      <c r="Z13" s="55"/>
      <c r="AA13" s="55"/>
      <c r="AB13" s="250" t="s">
        <v>68</v>
      </c>
      <c r="AC13" s="250"/>
      <c r="AD13" s="250"/>
      <c r="AE13" s="250"/>
      <c r="AF13" s="250"/>
      <c r="AH13" s="198"/>
      <c r="AI13" s="249"/>
      <c r="AJ13" s="199"/>
      <c r="AK13" s="198"/>
      <c r="AL13" s="249"/>
      <c r="AM13" s="249"/>
      <c r="AN13" s="249"/>
      <c r="AO13" s="249"/>
      <c r="AP13" s="199"/>
      <c r="AQ13" s="55" t="s">
        <v>67</v>
      </c>
      <c r="AR13" s="55"/>
      <c r="AS13" s="55"/>
      <c r="AT13" s="55"/>
      <c r="AU13" s="55"/>
      <c r="AV13" s="55"/>
      <c r="AW13" s="250" t="s">
        <v>68</v>
      </c>
      <c r="AX13" s="250"/>
      <c r="AY13" s="250"/>
      <c r="AZ13" s="250"/>
      <c r="BA13" s="250"/>
    </row>
    <row r="14" spans="1:53" ht="22.5" customHeight="1" x14ac:dyDescent="0.3">
      <c r="A14" s="265" t="s">
        <v>86</v>
      </c>
      <c r="B14" s="265"/>
      <c r="C14" s="265"/>
      <c r="D14" s="265"/>
      <c r="E14" s="266" t="s">
        <v>105</v>
      </c>
      <c r="F14" s="266"/>
      <c r="G14" s="266"/>
      <c r="H14" s="266"/>
      <c r="I14" s="267"/>
      <c r="J14" s="267"/>
      <c r="K14" s="267"/>
      <c r="L14" s="267"/>
      <c r="M14" s="253">
        <f ca="1">SUMIF($A$49:$D$114,A14,$M$49:$M$114)</f>
        <v>41</v>
      </c>
      <c r="N14" s="254"/>
      <c r="O14" s="255"/>
      <c r="P14" s="256">
        <f ca="1">SUMIF($A$49:$D$114,A14,$P$49:$P$114)</f>
        <v>139400000</v>
      </c>
      <c r="Q14" s="257"/>
      <c r="R14" s="257"/>
      <c r="S14" s="257"/>
      <c r="T14" s="257"/>
      <c r="U14" s="258"/>
      <c r="V14" s="256">
        <f ca="1">SUMIF($A$49:$D$114,A14,$V$49:$V$114)</f>
        <v>3228110</v>
      </c>
      <c r="W14" s="257"/>
      <c r="X14" s="257"/>
      <c r="Y14" s="257"/>
      <c r="Z14" s="257"/>
      <c r="AA14" s="258"/>
      <c r="AB14" s="256">
        <f ca="1">SUMIF($A$49:$D$114,A14,$AB$49:$AB$114)</f>
        <v>0</v>
      </c>
      <c r="AC14" s="257"/>
      <c r="AD14" s="257"/>
      <c r="AE14" s="257"/>
      <c r="AF14" s="258"/>
      <c r="AH14" s="246">
        <f ca="1">SUM(M14:O27)</f>
        <v>45</v>
      </c>
      <c r="AI14" s="246"/>
      <c r="AJ14" s="246"/>
      <c r="AK14" s="246">
        <f ca="1">SUM(P14:U27)</f>
        <v>241100000</v>
      </c>
      <c r="AL14" s="55"/>
      <c r="AM14" s="55"/>
      <c r="AN14" s="55"/>
      <c r="AO14" s="55"/>
      <c r="AP14" s="55"/>
      <c r="AQ14" s="246">
        <f ca="1">SUM(V14:AA27)</f>
        <v>2290740</v>
      </c>
      <c r="AR14" s="55"/>
      <c r="AS14" s="55"/>
      <c r="AT14" s="55"/>
      <c r="AU14" s="55"/>
      <c r="AV14" s="55"/>
      <c r="AW14" s="246">
        <f ca="1">SUM(AB14:AF27)</f>
        <v>0</v>
      </c>
      <c r="AX14" s="55"/>
      <c r="AY14" s="55"/>
      <c r="AZ14" s="55"/>
      <c r="BA14" s="55"/>
    </row>
    <row r="15" spans="1:53" ht="22.5" customHeight="1" x14ac:dyDescent="0.3">
      <c r="A15" s="265" t="s">
        <v>89</v>
      </c>
      <c r="B15" s="265"/>
      <c r="C15" s="265"/>
      <c r="D15" s="265"/>
      <c r="E15" s="266" t="s">
        <v>109</v>
      </c>
      <c r="F15" s="266"/>
      <c r="G15" s="266"/>
      <c r="H15" s="266"/>
      <c r="I15" s="267"/>
      <c r="J15" s="267"/>
      <c r="K15" s="267"/>
      <c r="L15" s="267"/>
      <c r="M15" s="253">
        <f t="shared" ref="M15:M18" ca="1" si="0">SUMIF($A$49:$D$114,A15,$M$49:$M$114)</f>
        <v>3</v>
      </c>
      <c r="N15" s="254"/>
      <c r="O15" s="255"/>
      <c r="P15" s="256">
        <f ca="1">SUMIF($A$49:$D$114,A15,$P$49:$P$114)</f>
        <v>83200000</v>
      </c>
      <c r="Q15" s="257"/>
      <c r="R15" s="257"/>
      <c r="S15" s="257"/>
      <c r="T15" s="257"/>
      <c r="U15" s="258"/>
      <c r="V15" s="256">
        <f ca="1">SUMIF($A$49:$D$114,A15,$V$49:$V$114)</f>
        <v>-393040</v>
      </c>
      <c r="W15" s="257"/>
      <c r="X15" s="257"/>
      <c r="Y15" s="257"/>
      <c r="Z15" s="257"/>
      <c r="AA15" s="258"/>
      <c r="AB15" s="256">
        <f ca="1">SUMIF($A$49:$D$114,A14,$AB$49:$AB$114)</f>
        <v>0</v>
      </c>
      <c r="AC15" s="257"/>
      <c r="AD15" s="257"/>
      <c r="AE15" s="257"/>
      <c r="AF15" s="258"/>
      <c r="AH15" s="246">
        <f>SUM(M49:O78,M85:O114)</f>
        <v>45</v>
      </c>
      <c r="AI15" s="246"/>
      <c r="AJ15" s="246"/>
      <c r="AK15" s="246">
        <f>SUM(P49:U78,P85:U114)</f>
        <v>241100000</v>
      </c>
      <c r="AL15" s="55"/>
      <c r="AM15" s="55"/>
      <c r="AN15" s="55"/>
      <c r="AO15" s="55"/>
      <c r="AP15" s="55"/>
      <c r="AQ15" s="246">
        <f>SUM(V49:AA78,V85:AA114)</f>
        <v>2290740</v>
      </c>
      <c r="AR15" s="55"/>
      <c r="AS15" s="55"/>
      <c r="AT15" s="55"/>
      <c r="AU15" s="55"/>
      <c r="AV15" s="55"/>
      <c r="AW15" s="246">
        <f>SUM(AB49:AF78,AB85:AF114)</f>
        <v>0</v>
      </c>
      <c r="AX15" s="55"/>
      <c r="AY15" s="55"/>
      <c r="AZ15" s="55"/>
      <c r="BA15" s="55"/>
    </row>
    <row r="16" spans="1:53" ht="27" customHeight="1" x14ac:dyDescent="0.3">
      <c r="A16" s="265" t="s">
        <v>107</v>
      </c>
      <c r="B16" s="265"/>
      <c r="C16" s="265"/>
      <c r="D16" s="265"/>
      <c r="E16" s="266" t="s">
        <v>105</v>
      </c>
      <c r="F16" s="266"/>
      <c r="G16" s="266"/>
      <c r="H16" s="266"/>
      <c r="I16" s="267"/>
      <c r="J16" s="267"/>
      <c r="K16" s="267"/>
      <c r="L16" s="267"/>
      <c r="M16" s="253">
        <f t="shared" ca="1" si="0"/>
        <v>1</v>
      </c>
      <c r="N16" s="254"/>
      <c r="O16" s="255"/>
      <c r="P16" s="256">
        <f ca="1">SUMIF($A$49:$D$114,A16,$P$49:$P$114)</f>
        <v>18500000</v>
      </c>
      <c r="Q16" s="257"/>
      <c r="R16" s="257"/>
      <c r="S16" s="257"/>
      <c r="T16" s="257"/>
      <c r="U16" s="258"/>
      <c r="V16" s="256">
        <f ca="1">SUMIF($A$49:$D$114,A16,$V$49:$V$114)</f>
        <v>-544330</v>
      </c>
      <c r="W16" s="257"/>
      <c r="X16" s="257"/>
      <c r="Y16" s="257"/>
      <c r="Z16" s="257"/>
      <c r="AA16" s="258"/>
      <c r="AB16" s="256">
        <f ca="1">SUMIF($A$49:$D$114,A14,$AB$49:$AB$114)</f>
        <v>0</v>
      </c>
      <c r="AC16" s="257"/>
      <c r="AD16" s="257"/>
      <c r="AE16" s="257"/>
      <c r="AF16" s="258"/>
      <c r="AH16" s="246">
        <f ca="1">AH14-AH15</f>
        <v>0</v>
      </c>
      <c r="AI16" s="246"/>
      <c r="AJ16" s="246"/>
      <c r="AK16" s="246">
        <f ca="1">AK14-AK15</f>
        <v>0</v>
      </c>
      <c r="AL16" s="55"/>
      <c r="AM16" s="55"/>
      <c r="AN16" s="55"/>
      <c r="AO16" s="55"/>
      <c r="AP16" s="55"/>
      <c r="AQ16" s="246">
        <f ca="1">AQ14-AQ15</f>
        <v>0</v>
      </c>
      <c r="AR16" s="55"/>
      <c r="AS16" s="55"/>
      <c r="AT16" s="55"/>
      <c r="AU16" s="55"/>
      <c r="AV16" s="55"/>
      <c r="AW16" s="246">
        <f ca="1">AW14-AW15</f>
        <v>0</v>
      </c>
      <c r="AX16" s="55"/>
      <c r="AY16" s="55"/>
      <c r="AZ16" s="55"/>
      <c r="BA16" s="55"/>
    </row>
    <row r="17" spans="1:32" ht="22.5" customHeight="1" x14ac:dyDescent="0.3">
      <c r="A17" s="265" t="s">
        <v>90</v>
      </c>
      <c r="B17" s="265"/>
      <c r="C17" s="265"/>
      <c r="D17" s="265"/>
      <c r="E17" s="266" t="s">
        <v>105</v>
      </c>
      <c r="F17" s="266"/>
      <c r="G17" s="266"/>
      <c r="H17" s="266"/>
      <c r="I17" s="267"/>
      <c r="J17" s="267"/>
      <c r="K17" s="267"/>
      <c r="L17" s="267"/>
      <c r="M17" s="253">
        <f t="shared" ca="1" si="0"/>
        <v>0</v>
      </c>
      <c r="N17" s="254"/>
      <c r="O17" s="255"/>
      <c r="P17" s="256">
        <f ca="1">SUMIF($A$49:$D$114,A17,$P$49:$P$114)</f>
        <v>0</v>
      </c>
      <c r="Q17" s="257"/>
      <c r="R17" s="257"/>
      <c r="S17" s="257"/>
      <c r="T17" s="257"/>
      <c r="U17" s="258"/>
      <c r="V17" s="256">
        <f ca="1">SUMIF($A$49:$D$114,A17,$V$49:$V$114)</f>
        <v>0</v>
      </c>
      <c r="W17" s="257"/>
      <c r="X17" s="257"/>
      <c r="Y17" s="257"/>
      <c r="Z17" s="257"/>
      <c r="AA17" s="258"/>
      <c r="AB17" s="256">
        <f ca="1">SUMIF($A$49:$D$114,A15,$AB$49:$AB$114)</f>
        <v>0</v>
      </c>
      <c r="AC17" s="257"/>
      <c r="AD17" s="257"/>
      <c r="AE17" s="257"/>
      <c r="AF17" s="258"/>
    </row>
    <row r="18" spans="1:32" ht="22.5" customHeight="1" x14ac:dyDescent="0.3">
      <c r="A18" s="286" t="s">
        <v>87</v>
      </c>
      <c r="B18" s="287"/>
      <c r="C18" s="287"/>
      <c r="D18" s="288"/>
      <c r="E18" s="266" t="s">
        <v>105</v>
      </c>
      <c r="F18" s="266"/>
      <c r="G18" s="266"/>
      <c r="H18" s="266"/>
      <c r="I18" s="289"/>
      <c r="J18" s="290"/>
      <c r="K18" s="290"/>
      <c r="L18" s="291"/>
      <c r="M18" s="253">
        <f t="shared" ca="1" si="0"/>
        <v>0</v>
      </c>
      <c r="N18" s="254"/>
      <c r="O18" s="255"/>
      <c r="P18" s="256">
        <f ca="1">SUMIF($A$49:$D$114,A18,$P$49:$P$114)</f>
        <v>0</v>
      </c>
      <c r="Q18" s="257"/>
      <c r="R18" s="257"/>
      <c r="S18" s="257"/>
      <c r="T18" s="257"/>
      <c r="U18" s="258"/>
      <c r="V18" s="256">
        <f ca="1">SUMIF($A$49:$D$114,A18,$V$49:$V$114)</f>
        <v>0</v>
      </c>
      <c r="W18" s="257"/>
      <c r="X18" s="257"/>
      <c r="Y18" s="257"/>
      <c r="Z18" s="257"/>
      <c r="AA18" s="258"/>
      <c r="AB18" s="256">
        <f ca="1">SUMIF($A$49:$D$114,A15,$AB$49:$AB$114)</f>
        <v>0</v>
      </c>
      <c r="AC18" s="257"/>
      <c r="AD18" s="257"/>
      <c r="AE18" s="257"/>
      <c r="AF18" s="258"/>
    </row>
    <row r="19" spans="1:32" ht="22.5" customHeight="1" x14ac:dyDescent="0.3">
      <c r="A19" s="265"/>
      <c r="B19" s="265"/>
      <c r="C19" s="265"/>
      <c r="D19" s="265"/>
      <c r="E19" s="266"/>
      <c r="F19" s="266"/>
      <c r="G19" s="266"/>
      <c r="H19" s="266"/>
      <c r="I19" s="267"/>
      <c r="J19" s="267"/>
      <c r="K19" s="267"/>
      <c r="L19" s="267"/>
      <c r="M19" s="253"/>
      <c r="N19" s="254"/>
      <c r="O19" s="255"/>
      <c r="P19" s="256"/>
      <c r="Q19" s="257"/>
      <c r="R19" s="257"/>
      <c r="S19" s="257"/>
      <c r="T19" s="257"/>
      <c r="U19" s="258"/>
      <c r="V19" s="256"/>
      <c r="W19" s="257"/>
      <c r="X19" s="257"/>
      <c r="Y19" s="257"/>
      <c r="Z19" s="257"/>
      <c r="AA19" s="258"/>
      <c r="AB19" s="256"/>
      <c r="AC19" s="257"/>
      <c r="AD19" s="257"/>
      <c r="AE19" s="257"/>
      <c r="AF19" s="258"/>
    </row>
    <row r="20" spans="1:32" ht="22.5" customHeight="1" x14ac:dyDescent="0.3">
      <c r="A20" s="265"/>
      <c r="B20" s="265"/>
      <c r="C20" s="265"/>
      <c r="D20" s="265"/>
      <c r="E20" s="266"/>
      <c r="F20" s="266"/>
      <c r="G20" s="266"/>
      <c r="H20" s="266"/>
      <c r="I20" s="267"/>
      <c r="J20" s="267"/>
      <c r="K20" s="267"/>
      <c r="L20" s="267"/>
      <c r="M20" s="253"/>
      <c r="N20" s="254"/>
      <c r="O20" s="255"/>
      <c r="P20" s="256"/>
      <c r="Q20" s="257"/>
      <c r="R20" s="257"/>
      <c r="S20" s="257"/>
      <c r="T20" s="257"/>
      <c r="U20" s="258"/>
      <c r="V20" s="256"/>
      <c r="W20" s="257"/>
      <c r="X20" s="257"/>
      <c r="Y20" s="257"/>
      <c r="Z20" s="257"/>
      <c r="AA20" s="258"/>
      <c r="AB20" s="256"/>
      <c r="AC20" s="257"/>
      <c r="AD20" s="257"/>
      <c r="AE20" s="257"/>
      <c r="AF20" s="258"/>
    </row>
    <row r="21" spans="1:32" ht="22.5" customHeight="1" x14ac:dyDescent="0.3">
      <c r="A21" s="265"/>
      <c r="B21" s="265"/>
      <c r="C21" s="265"/>
      <c r="D21" s="265"/>
      <c r="E21" s="266"/>
      <c r="F21" s="266"/>
      <c r="G21" s="266"/>
      <c r="H21" s="266"/>
      <c r="I21" s="267"/>
      <c r="J21" s="267"/>
      <c r="K21" s="267"/>
      <c r="L21" s="267"/>
      <c r="M21" s="253"/>
      <c r="N21" s="254"/>
      <c r="O21" s="255"/>
      <c r="P21" s="256"/>
      <c r="Q21" s="257"/>
      <c r="R21" s="257"/>
      <c r="S21" s="257"/>
      <c r="T21" s="257"/>
      <c r="U21" s="258"/>
      <c r="V21" s="256"/>
      <c r="W21" s="257"/>
      <c r="X21" s="257"/>
      <c r="Y21" s="257"/>
      <c r="Z21" s="257"/>
      <c r="AA21" s="258"/>
      <c r="AB21" s="256"/>
      <c r="AC21" s="257"/>
      <c r="AD21" s="257"/>
      <c r="AE21" s="257"/>
      <c r="AF21" s="258"/>
    </row>
    <row r="22" spans="1:32" ht="22.5" customHeight="1" x14ac:dyDescent="0.3">
      <c r="A22" s="265"/>
      <c r="B22" s="265"/>
      <c r="C22" s="265"/>
      <c r="D22" s="265"/>
      <c r="E22" s="266"/>
      <c r="F22" s="266"/>
      <c r="G22" s="266"/>
      <c r="H22" s="266"/>
      <c r="I22" s="267"/>
      <c r="J22" s="267"/>
      <c r="K22" s="267"/>
      <c r="L22" s="267"/>
      <c r="M22" s="253"/>
      <c r="N22" s="254"/>
      <c r="O22" s="255"/>
      <c r="P22" s="256"/>
      <c r="Q22" s="257"/>
      <c r="R22" s="257"/>
      <c r="S22" s="257"/>
      <c r="T22" s="257"/>
      <c r="U22" s="258"/>
      <c r="V22" s="256"/>
      <c r="W22" s="257"/>
      <c r="X22" s="257"/>
      <c r="Y22" s="257"/>
      <c r="Z22" s="257"/>
      <c r="AA22" s="258"/>
      <c r="AB22" s="256"/>
      <c r="AC22" s="257"/>
      <c r="AD22" s="257"/>
      <c r="AE22" s="257"/>
      <c r="AF22" s="258"/>
    </row>
    <row r="23" spans="1:32" ht="22.5" customHeight="1" x14ac:dyDescent="0.3">
      <c r="A23" s="265"/>
      <c r="B23" s="265"/>
      <c r="C23" s="265"/>
      <c r="D23" s="265"/>
      <c r="E23" s="266"/>
      <c r="F23" s="266"/>
      <c r="G23" s="266"/>
      <c r="H23" s="266"/>
      <c r="I23" s="267"/>
      <c r="J23" s="267"/>
      <c r="K23" s="267"/>
      <c r="L23" s="267"/>
      <c r="M23" s="253"/>
      <c r="N23" s="254"/>
      <c r="O23" s="255"/>
      <c r="P23" s="256"/>
      <c r="Q23" s="257"/>
      <c r="R23" s="257"/>
      <c r="S23" s="257"/>
      <c r="T23" s="257"/>
      <c r="U23" s="258"/>
      <c r="V23" s="256"/>
      <c r="W23" s="257"/>
      <c r="X23" s="257"/>
      <c r="Y23" s="257"/>
      <c r="Z23" s="257"/>
      <c r="AA23" s="258"/>
      <c r="AB23" s="256"/>
      <c r="AC23" s="257"/>
      <c r="AD23" s="257"/>
      <c r="AE23" s="257"/>
      <c r="AF23" s="258"/>
    </row>
    <row r="24" spans="1:32" ht="22.5" customHeight="1" x14ac:dyDescent="0.3">
      <c r="A24" s="265"/>
      <c r="B24" s="265"/>
      <c r="C24" s="265"/>
      <c r="D24" s="265"/>
      <c r="E24" s="266"/>
      <c r="F24" s="266"/>
      <c r="G24" s="266"/>
      <c r="H24" s="266"/>
      <c r="I24" s="267"/>
      <c r="J24" s="267"/>
      <c r="K24" s="267"/>
      <c r="L24" s="267"/>
      <c r="M24" s="253"/>
      <c r="N24" s="254"/>
      <c r="O24" s="255"/>
      <c r="P24" s="256"/>
      <c r="Q24" s="257"/>
      <c r="R24" s="257"/>
      <c r="S24" s="257"/>
      <c r="T24" s="257"/>
      <c r="U24" s="258"/>
      <c r="V24" s="256"/>
      <c r="W24" s="257"/>
      <c r="X24" s="257"/>
      <c r="Y24" s="257"/>
      <c r="Z24" s="257"/>
      <c r="AA24" s="258"/>
      <c r="AB24" s="256"/>
      <c r="AC24" s="257"/>
      <c r="AD24" s="257"/>
      <c r="AE24" s="257"/>
      <c r="AF24" s="258"/>
    </row>
    <row r="25" spans="1:32" ht="22.5" customHeight="1" x14ac:dyDescent="0.3">
      <c r="A25" s="265"/>
      <c r="B25" s="265"/>
      <c r="C25" s="265"/>
      <c r="D25" s="265"/>
      <c r="E25" s="266"/>
      <c r="F25" s="266"/>
      <c r="G25" s="266"/>
      <c r="H25" s="266"/>
      <c r="I25" s="267"/>
      <c r="J25" s="267"/>
      <c r="K25" s="267"/>
      <c r="L25" s="267"/>
      <c r="M25" s="253"/>
      <c r="N25" s="254"/>
      <c r="O25" s="255"/>
      <c r="P25" s="256"/>
      <c r="Q25" s="257"/>
      <c r="R25" s="257"/>
      <c r="S25" s="257"/>
      <c r="T25" s="257"/>
      <c r="U25" s="258"/>
      <c r="V25" s="256"/>
      <c r="W25" s="257"/>
      <c r="X25" s="257"/>
      <c r="Y25" s="257"/>
      <c r="Z25" s="257"/>
      <c r="AA25" s="258"/>
      <c r="AB25" s="256"/>
      <c r="AC25" s="257"/>
      <c r="AD25" s="257"/>
      <c r="AE25" s="257"/>
      <c r="AF25" s="258"/>
    </row>
    <row r="26" spans="1:32" ht="22.5" customHeight="1" x14ac:dyDescent="0.3">
      <c r="A26" s="265"/>
      <c r="B26" s="265"/>
      <c r="C26" s="265"/>
      <c r="D26" s="265"/>
      <c r="E26" s="266"/>
      <c r="F26" s="266"/>
      <c r="G26" s="266"/>
      <c r="H26" s="266"/>
      <c r="I26" s="267"/>
      <c r="J26" s="267"/>
      <c r="K26" s="267"/>
      <c r="L26" s="267"/>
      <c r="M26" s="253"/>
      <c r="N26" s="254"/>
      <c r="O26" s="255"/>
      <c r="P26" s="256"/>
      <c r="Q26" s="257"/>
      <c r="R26" s="257"/>
      <c r="S26" s="257"/>
      <c r="T26" s="257"/>
      <c r="U26" s="258"/>
      <c r="V26" s="256"/>
      <c r="W26" s="257"/>
      <c r="X26" s="257"/>
      <c r="Y26" s="257"/>
      <c r="Z26" s="257"/>
      <c r="AA26" s="258"/>
      <c r="AB26" s="256"/>
      <c r="AC26" s="257"/>
      <c r="AD26" s="257"/>
      <c r="AE26" s="257"/>
      <c r="AF26" s="258"/>
    </row>
    <row r="27" spans="1:32" ht="22.5" customHeight="1" x14ac:dyDescent="0.3">
      <c r="A27" s="265"/>
      <c r="B27" s="265"/>
      <c r="C27" s="265"/>
      <c r="D27" s="265"/>
      <c r="E27" s="266"/>
      <c r="F27" s="266"/>
      <c r="G27" s="266"/>
      <c r="H27" s="266"/>
      <c r="I27" s="267"/>
      <c r="J27" s="267"/>
      <c r="K27" s="267"/>
      <c r="L27" s="267"/>
      <c r="M27" s="253"/>
      <c r="N27" s="254"/>
      <c r="O27" s="255"/>
      <c r="P27" s="256"/>
      <c r="Q27" s="257"/>
      <c r="R27" s="257"/>
      <c r="S27" s="257"/>
      <c r="T27" s="257"/>
      <c r="U27" s="258"/>
      <c r="V27" s="256"/>
      <c r="W27" s="257"/>
      <c r="X27" s="257"/>
      <c r="Y27" s="257"/>
      <c r="Z27" s="257"/>
      <c r="AA27" s="258"/>
      <c r="AB27" s="256"/>
      <c r="AC27" s="257"/>
      <c r="AD27" s="257"/>
      <c r="AE27" s="257"/>
      <c r="AF27" s="258"/>
    </row>
    <row r="28" spans="1:32" ht="3.75" customHeight="1" x14ac:dyDescent="0.3">
      <c r="A28" s="14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5"/>
    </row>
    <row r="29" spans="1:32" ht="16.5" customHeight="1" x14ac:dyDescent="0.3">
      <c r="A29" s="14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5"/>
    </row>
    <row r="30" spans="1:32" x14ac:dyDescent="0.3">
      <c r="A30" s="14"/>
      <c r="B30" s="11" t="s">
        <v>69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5"/>
    </row>
    <row r="31" spans="1:32" ht="7.5" customHeight="1" x14ac:dyDescent="0.3">
      <c r="A31" s="1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5"/>
    </row>
    <row r="32" spans="1:32" ht="7.5" customHeight="1" x14ac:dyDescent="0.3">
      <c r="A32" s="14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5"/>
    </row>
    <row r="33" spans="1:38" ht="11.25" customHeight="1" x14ac:dyDescent="0.3">
      <c r="A33" s="14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81" t="str">
        <f>H8</f>
        <v>(주)마하나임</v>
      </c>
      <c r="Q33" s="81"/>
      <c r="R33" s="81"/>
      <c r="S33" s="81"/>
      <c r="T33" s="81"/>
      <c r="U33" s="81"/>
      <c r="V33" s="81"/>
      <c r="W33" s="81"/>
      <c r="X33" s="81"/>
      <c r="Y33" s="81"/>
      <c r="Z33" s="11"/>
      <c r="AA33" s="11"/>
      <c r="AB33" s="11"/>
      <c r="AC33" s="11"/>
      <c r="AD33" s="11"/>
      <c r="AE33" s="11"/>
      <c r="AF33" s="15"/>
    </row>
    <row r="34" spans="1:38" x14ac:dyDescent="0.3">
      <c r="A34" s="14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6" t="s">
        <v>31</v>
      </c>
      <c r="P34" s="81" t="str">
        <f>H9</f>
        <v>채수빈</v>
      </c>
      <c r="Q34" s="81"/>
      <c r="R34" s="81"/>
      <c r="S34" s="81"/>
      <c r="T34" s="81"/>
      <c r="U34" s="81"/>
      <c r="V34" s="81"/>
      <c r="W34" s="81"/>
      <c r="X34" s="81"/>
      <c r="Y34" s="81"/>
      <c r="Z34" s="19" t="s">
        <v>48</v>
      </c>
      <c r="AA34" s="11"/>
      <c r="AB34" s="11"/>
      <c r="AC34" s="11"/>
      <c r="AD34" s="11"/>
      <c r="AE34" s="11"/>
      <c r="AF34" s="15"/>
    </row>
    <row r="35" spans="1:38" ht="11.25" customHeight="1" x14ac:dyDescent="0.3">
      <c r="A35" s="1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8"/>
    </row>
    <row r="36" spans="1:38" ht="3.75" customHeight="1" x14ac:dyDescent="0.3">
      <c r="A36" s="14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5"/>
    </row>
    <row r="37" spans="1:38" x14ac:dyDescent="0.3">
      <c r="A37" s="14"/>
      <c r="B37" s="11" t="s">
        <v>70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5"/>
    </row>
    <row r="38" spans="1:38" ht="7.5" customHeight="1" x14ac:dyDescent="0.3">
      <c r="A38" s="14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5"/>
    </row>
    <row r="39" spans="1:38" ht="16.5" customHeight="1" x14ac:dyDescent="0.3">
      <c r="A39" s="14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268">
        <f ca="1">TODAY()</f>
        <v>44133</v>
      </c>
      <c r="U39" s="268"/>
      <c r="V39" s="268"/>
      <c r="W39" s="268"/>
      <c r="X39" s="268"/>
      <c r="Y39" s="268"/>
      <c r="Z39" s="268"/>
      <c r="AA39" s="268"/>
      <c r="AB39" s="11"/>
      <c r="AC39" s="11"/>
      <c r="AD39" s="11"/>
      <c r="AE39" s="11"/>
      <c r="AF39" s="15"/>
    </row>
    <row r="40" spans="1:38" ht="7.5" customHeight="1" x14ac:dyDescent="0.3">
      <c r="A40" s="14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5"/>
    </row>
    <row r="41" spans="1:38" x14ac:dyDescent="0.3">
      <c r="A41" s="14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6" t="s">
        <v>30</v>
      </c>
      <c r="P41" s="269" t="s">
        <v>51</v>
      </c>
      <c r="Q41" s="269"/>
      <c r="R41" s="269"/>
      <c r="S41" s="269"/>
      <c r="T41" s="269"/>
      <c r="U41" s="269"/>
      <c r="V41" s="269"/>
      <c r="W41" s="269"/>
      <c r="X41" s="269"/>
      <c r="Y41" s="269"/>
      <c r="Z41" s="19" t="s">
        <v>50</v>
      </c>
      <c r="AA41" s="11"/>
      <c r="AB41" s="11"/>
      <c r="AC41" s="11"/>
      <c r="AD41" s="11"/>
      <c r="AE41" s="11"/>
      <c r="AF41" s="15"/>
    </row>
    <row r="42" spans="1:38" ht="7.5" customHeight="1" x14ac:dyDescent="0.3">
      <c r="A42" s="14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5"/>
      <c r="AL42" s="1" t="s">
        <v>173</v>
      </c>
    </row>
    <row r="43" spans="1:38" ht="22.5" customHeight="1" x14ac:dyDescent="0.3">
      <c r="A43" s="68" t="s">
        <v>33</v>
      </c>
      <c r="B43" s="69"/>
      <c r="C43" s="70"/>
      <c r="D43" s="55" t="s">
        <v>10</v>
      </c>
      <c r="E43" s="55"/>
      <c r="F43" s="55"/>
      <c r="G43" s="55"/>
      <c r="H43" s="76" t="s">
        <v>168</v>
      </c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8"/>
      <c r="T43" s="263" t="s">
        <v>176</v>
      </c>
      <c r="U43" s="264"/>
      <c r="V43" s="264"/>
      <c r="W43" s="264"/>
      <c r="X43" s="64">
        <v>3128512347</v>
      </c>
      <c r="Y43" s="64"/>
      <c r="Z43" s="64"/>
      <c r="AA43" s="64"/>
      <c r="AB43" s="64"/>
      <c r="AC43" s="64"/>
      <c r="AD43" s="64"/>
      <c r="AE43" s="64"/>
      <c r="AF43" s="64"/>
      <c r="AH43" s="20">
        <f>IF(10-MOD(MID(X43,1,1)*1+MID(X43,2,1)*3+MID(X43,3,1)*7+MID(X43,4,1)*1+MID(X43,5,1)*3+MID(X43,6,1)*7+MID(X43,7,1)*1+MID(X43,8,1)*3+INT((MID(X43,9,1)*5)/10)+MOD(MID(X43,9,1)*5,10),10)=10,0,10-MOD(MID(X43,1,1)*1+MID(X43,2,1)*3+MID(X43,3,1)*7+MID(X43,4,1)*1+MID(X43,5,1)*3+MID(X43,6,1)*7+MID(X43,7,1)*1+MID(X43,8,1)*3+INT((MID(X43,9,1)*5)/10)+MOD(MID(X43,9,1)*5,10),10))</f>
        <v>7</v>
      </c>
      <c r="AI43" s="20" t="str">
        <f>IF(INT(MID(X43,10,1))=AH43,"OK","사업자오류")</f>
        <v>OK</v>
      </c>
      <c r="AL43" s="46">
        <f>LEN(X43)</f>
        <v>10</v>
      </c>
    </row>
    <row r="44" spans="1:38" ht="27.75" customHeight="1" x14ac:dyDescent="0.3">
      <c r="A44" s="71"/>
      <c r="B44" s="72"/>
      <c r="C44" s="73"/>
      <c r="D44" s="74" t="s">
        <v>177</v>
      </c>
      <c r="E44" s="74"/>
      <c r="F44" s="74"/>
      <c r="G44" s="74"/>
      <c r="H44" s="270" t="s">
        <v>114</v>
      </c>
      <c r="I44" s="271"/>
      <c r="J44" s="271"/>
      <c r="K44" s="271"/>
      <c r="L44" s="271"/>
      <c r="M44" s="271"/>
      <c r="N44" s="271"/>
      <c r="O44" s="271"/>
      <c r="P44" s="271"/>
      <c r="Q44" s="271"/>
      <c r="R44" s="271"/>
      <c r="S44" s="272"/>
      <c r="T44" s="55" t="s">
        <v>34</v>
      </c>
      <c r="U44" s="55"/>
      <c r="V44" s="55"/>
      <c r="W44" s="55"/>
      <c r="X44" s="95" t="s">
        <v>52</v>
      </c>
      <c r="Y44" s="95"/>
      <c r="Z44" s="95"/>
      <c r="AA44" s="95"/>
      <c r="AB44" s="95"/>
      <c r="AC44" s="95"/>
      <c r="AD44" s="95"/>
      <c r="AE44" s="95"/>
      <c r="AF44" s="95"/>
    </row>
    <row r="45" spans="1:38" x14ac:dyDescent="0.3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9" t="s">
        <v>71</v>
      </c>
    </row>
    <row r="46" spans="1:38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27"/>
    </row>
    <row r="47" spans="1:38" ht="18.75" customHeight="1" x14ac:dyDescent="0.3">
      <c r="A47" s="259" t="s">
        <v>61</v>
      </c>
      <c r="B47" s="260"/>
      <c r="C47" s="260"/>
      <c r="D47" s="261"/>
      <c r="E47" s="259" t="s">
        <v>62</v>
      </c>
      <c r="F47" s="260"/>
      <c r="G47" s="260"/>
      <c r="H47" s="261"/>
      <c r="I47" s="259" t="s">
        <v>63</v>
      </c>
      <c r="J47" s="260"/>
      <c r="K47" s="260"/>
      <c r="L47" s="261"/>
      <c r="M47" s="247" t="s">
        <v>64</v>
      </c>
      <c r="N47" s="248"/>
      <c r="O47" s="197"/>
      <c r="P47" s="247" t="s">
        <v>65</v>
      </c>
      <c r="Q47" s="248"/>
      <c r="R47" s="248"/>
      <c r="S47" s="248"/>
      <c r="T47" s="248"/>
      <c r="U47" s="197"/>
      <c r="V47" s="55" t="s">
        <v>66</v>
      </c>
      <c r="W47" s="55"/>
      <c r="X47" s="55"/>
      <c r="Y47" s="55"/>
      <c r="Z47" s="55"/>
      <c r="AA47" s="55"/>
      <c r="AB47" s="55"/>
      <c r="AC47" s="55"/>
      <c r="AD47" s="55"/>
      <c r="AE47" s="55"/>
      <c r="AF47" s="55"/>
    </row>
    <row r="48" spans="1:38" ht="18.75" customHeight="1" x14ac:dyDescent="0.3">
      <c r="A48" s="262"/>
      <c r="B48" s="122"/>
      <c r="C48" s="122"/>
      <c r="D48" s="123"/>
      <c r="E48" s="262"/>
      <c r="F48" s="122"/>
      <c r="G48" s="122"/>
      <c r="H48" s="123"/>
      <c r="I48" s="262"/>
      <c r="J48" s="122"/>
      <c r="K48" s="122"/>
      <c r="L48" s="123"/>
      <c r="M48" s="198"/>
      <c r="N48" s="249"/>
      <c r="O48" s="199"/>
      <c r="P48" s="198"/>
      <c r="Q48" s="249"/>
      <c r="R48" s="249"/>
      <c r="S48" s="249"/>
      <c r="T48" s="249"/>
      <c r="U48" s="199"/>
      <c r="V48" s="55" t="s">
        <v>67</v>
      </c>
      <c r="W48" s="55"/>
      <c r="X48" s="55"/>
      <c r="Y48" s="55"/>
      <c r="Z48" s="55"/>
      <c r="AA48" s="55"/>
      <c r="AB48" s="250" t="s">
        <v>68</v>
      </c>
      <c r="AC48" s="250"/>
      <c r="AD48" s="250"/>
      <c r="AE48" s="250"/>
      <c r="AF48" s="250"/>
    </row>
    <row r="49" spans="1:34" ht="22.5" customHeight="1" x14ac:dyDescent="0.3">
      <c r="A49" s="251" t="s">
        <v>86</v>
      </c>
      <c r="B49" s="251"/>
      <c r="C49" s="251"/>
      <c r="D49" s="251"/>
      <c r="E49" s="252">
        <v>42370</v>
      </c>
      <c r="F49" s="252"/>
      <c r="G49" s="252"/>
      <c r="H49" s="252"/>
      <c r="I49" s="252">
        <v>42430</v>
      </c>
      <c r="J49" s="252"/>
      <c r="K49" s="252"/>
      <c r="L49" s="252"/>
      <c r="M49" s="253">
        <v>3</v>
      </c>
      <c r="N49" s="254"/>
      <c r="O49" s="255"/>
      <c r="P49" s="253">
        <v>9800000</v>
      </c>
      <c r="Q49" s="254"/>
      <c r="R49" s="254"/>
      <c r="S49" s="254"/>
      <c r="T49" s="254"/>
      <c r="U49" s="255"/>
      <c r="V49" s="256">
        <v>218580</v>
      </c>
      <c r="W49" s="257"/>
      <c r="X49" s="257"/>
      <c r="Y49" s="257"/>
      <c r="Z49" s="257"/>
      <c r="AA49" s="258"/>
      <c r="AB49" s="253"/>
      <c r="AC49" s="254"/>
      <c r="AD49" s="254"/>
      <c r="AE49" s="254"/>
      <c r="AF49" s="255"/>
      <c r="AH49" s="1">
        <v>1</v>
      </c>
    </row>
    <row r="50" spans="1:34" ht="22.5" customHeight="1" x14ac:dyDescent="0.3">
      <c r="A50" s="251" t="s">
        <v>104</v>
      </c>
      <c r="B50" s="251"/>
      <c r="C50" s="251"/>
      <c r="D50" s="251"/>
      <c r="E50" s="252">
        <v>42401</v>
      </c>
      <c r="F50" s="252"/>
      <c r="G50" s="252"/>
      <c r="H50" s="252"/>
      <c r="I50" s="252">
        <v>42430</v>
      </c>
      <c r="J50" s="252"/>
      <c r="K50" s="252"/>
      <c r="L50" s="252"/>
      <c r="M50" s="253">
        <v>3</v>
      </c>
      <c r="N50" s="254"/>
      <c r="O50" s="255"/>
      <c r="P50" s="253">
        <v>83200000</v>
      </c>
      <c r="Q50" s="254"/>
      <c r="R50" s="254"/>
      <c r="S50" s="254"/>
      <c r="T50" s="254"/>
      <c r="U50" s="255"/>
      <c r="V50" s="256">
        <v>-393040</v>
      </c>
      <c r="W50" s="257"/>
      <c r="X50" s="257"/>
      <c r="Y50" s="257"/>
      <c r="Z50" s="257"/>
      <c r="AA50" s="258"/>
      <c r="AB50" s="253"/>
      <c r="AC50" s="254"/>
      <c r="AD50" s="254"/>
      <c r="AE50" s="254"/>
      <c r="AF50" s="255"/>
      <c r="AH50" s="1">
        <f>AH49+1</f>
        <v>2</v>
      </c>
    </row>
    <row r="51" spans="1:34" ht="22.5" customHeight="1" x14ac:dyDescent="0.3">
      <c r="A51" s="251" t="s">
        <v>86</v>
      </c>
      <c r="B51" s="251"/>
      <c r="C51" s="251"/>
      <c r="D51" s="251"/>
      <c r="E51" s="252">
        <v>42401</v>
      </c>
      <c r="F51" s="252"/>
      <c r="G51" s="252"/>
      <c r="H51" s="252"/>
      <c r="I51" s="252">
        <v>42461</v>
      </c>
      <c r="J51" s="252"/>
      <c r="K51" s="252"/>
      <c r="L51" s="252"/>
      <c r="M51" s="253">
        <v>3</v>
      </c>
      <c r="N51" s="254"/>
      <c r="O51" s="255"/>
      <c r="P51" s="253">
        <v>10100000</v>
      </c>
      <c r="Q51" s="254"/>
      <c r="R51" s="254"/>
      <c r="S51" s="254"/>
      <c r="T51" s="254"/>
      <c r="U51" s="255"/>
      <c r="V51" s="256">
        <v>224510</v>
      </c>
      <c r="W51" s="257"/>
      <c r="X51" s="257"/>
      <c r="Y51" s="257"/>
      <c r="Z51" s="257"/>
      <c r="AA51" s="258"/>
      <c r="AB51" s="253"/>
      <c r="AC51" s="254"/>
      <c r="AD51" s="254"/>
      <c r="AE51" s="254"/>
      <c r="AF51" s="255"/>
      <c r="AH51" s="1">
        <f t="shared" ref="AH51:AH78" si="1">AH50+1</f>
        <v>3</v>
      </c>
    </row>
    <row r="52" spans="1:34" ht="22.5" customHeight="1" x14ac:dyDescent="0.3">
      <c r="A52" s="251" t="s">
        <v>86</v>
      </c>
      <c r="B52" s="251"/>
      <c r="C52" s="251"/>
      <c r="D52" s="251"/>
      <c r="E52" s="252">
        <v>42430</v>
      </c>
      <c r="F52" s="252"/>
      <c r="G52" s="252"/>
      <c r="H52" s="252"/>
      <c r="I52" s="252">
        <v>42491</v>
      </c>
      <c r="J52" s="252"/>
      <c r="K52" s="252"/>
      <c r="L52" s="252"/>
      <c r="M52" s="253">
        <v>3</v>
      </c>
      <c r="N52" s="254"/>
      <c r="O52" s="255"/>
      <c r="P52" s="253">
        <v>10100000</v>
      </c>
      <c r="Q52" s="254"/>
      <c r="R52" s="254"/>
      <c r="S52" s="254"/>
      <c r="T52" s="254"/>
      <c r="U52" s="255"/>
      <c r="V52" s="256">
        <v>224510</v>
      </c>
      <c r="W52" s="257"/>
      <c r="X52" s="257"/>
      <c r="Y52" s="257"/>
      <c r="Z52" s="257"/>
      <c r="AA52" s="258"/>
      <c r="AB52" s="253"/>
      <c r="AC52" s="254"/>
      <c r="AD52" s="254"/>
      <c r="AE52" s="254"/>
      <c r="AF52" s="255"/>
      <c r="AH52" s="1">
        <f t="shared" si="1"/>
        <v>4</v>
      </c>
    </row>
    <row r="53" spans="1:34" ht="22.5" customHeight="1" x14ac:dyDescent="0.3">
      <c r="A53" s="251" t="s">
        <v>86</v>
      </c>
      <c r="B53" s="251"/>
      <c r="C53" s="251"/>
      <c r="D53" s="251"/>
      <c r="E53" s="252">
        <v>42461</v>
      </c>
      <c r="F53" s="252"/>
      <c r="G53" s="252"/>
      <c r="H53" s="252"/>
      <c r="I53" s="252">
        <v>42522</v>
      </c>
      <c r="J53" s="252"/>
      <c r="K53" s="252"/>
      <c r="L53" s="252"/>
      <c r="M53" s="253">
        <v>3</v>
      </c>
      <c r="N53" s="254"/>
      <c r="O53" s="255"/>
      <c r="P53" s="253">
        <v>10100000</v>
      </c>
      <c r="Q53" s="254"/>
      <c r="R53" s="254"/>
      <c r="S53" s="254"/>
      <c r="T53" s="254"/>
      <c r="U53" s="255"/>
      <c r="V53" s="256">
        <v>224510</v>
      </c>
      <c r="W53" s="257"/>
      <c r="X53" s="257"/>
      <c r="Y53" s="257"/>
      <c r="Z53" s="257"/>
      <c r="AA53" s="258"/>
      <c r="AB53" s="253"/>
      <c r="AC53" s="254"/>
      <c r="AD53" s="254"/>
      <c r="AE53" s="254"/>
      <c r="AF53" s="255"/>
      <c r="AH53" s="1">
        <f t="shared" si="1"/>
        <v>5</v>
      </c>
    </row>
    <row r="54" spans="1:34" ht="22.5" customHeight="1" x14ac:dyDescent="0.3">
      <c r="A54" s="251" t="s">
        <v>86</v>
      </c>
      <c r="B54" s="251"/>
      <c r="C54" s="251"/>
      <c r="D54" s="251"/>
      <c r="E54" s="252">
        <v>42491</v>
      </c>
      <c r="F54" s="252"/>
      <c r="G54" s="252"/>
      <c r="H54" s="252"/>
      <c r="I54" s="252">
        <v>42552</v>
      </c>
      <c r="J54" s="252"/>
      <c r="K54" s="252"/>
      <c r="L54" s="252"/>
      <c r="M54" s="253">
        <v>3</v>
      </c>
      <c r="N54" s="254"/>
      <c r="O54" s="255"/>
      <c r="P54" s="253">
        <v>10100000</v>
      </c>
      <c r="Q54" s="254"/>
      <c r="R54" s="254"/>
      <c r="S54" s="254"/>
      <c r="T54" s="254"/>
      <c r="U54" s="255"/>
      <c r="V54" s="256">
        <v>224510</v>
      </c>
      <c r="W54" s="257"/>
      <c r="X54" s="257"/>
      <c r="Y54" s="257"/>
      <c r="Z54" s="257"/>
      <c r="AA54" s="258"/>
      <c r="AB54" s="253"/>
      <c r="AC54" s="254"/>
      <c r="AD54" s="254"/>
      <c r="AE54" s="254"/>
      <c r="AF54" s="255"/>
      <c r="AH54" s="1">
        <f t="shared" si="1"/>
        <v>6</v>
      </c>
    </row>
    <row r="55" spans="1:34" ht="22.5" customHeight="1" x14ac:dyDescent="0.3">
      <c r="A55" s="251" t="s">
        <v>86</v>
      </c>
      <c r="B55" s="251"/>
      <c r="C55" s="251"/>
      <c r="D55" s="251"/>
      <c r="E55" s="252">
        <v>42522</v>
      </c>
      <c r="F55" s="252"/>
      <c r="G55" s="252"/>
      <c r="H55" s="252"/>
      <c r="I55" s="252">
        <v>42583</v>
      </c>
      <c r="J55" s="252"/>
      <c r="K55" s="252"/>
      <c r="L55" s="252"/>
      <c r="M55" s="253">
        <v>3</v>
      </c>
      <c r="N55" s="254"/>
      <c r="O55" s="255"/>
      <c r="P55" s="253">
        <v>10100000</v>
      </c>
      <c r="Q55" s="254"/>
      <c r="R55" s="254"/>
      <c r="S55" s="254"/>
      <c r="T55" s="254"/>
      <c r="U55" s="255"/>
      <c r="V55" s="256">
        <v>224510</v>
      </c>
      <c r="W55" s="257"/>
      <c r="X55" s="257"/>
      <c r="Y55" s="257"/>
      <c r="Z55" s="257"/>
      <c r="AA55" s="258"/>
      <c r="AB55" s="253"/>
      <c r="AC55" s="254"/>
      <c r="AD55" s="254"/>
      <c r="AE55" s="254"/>
      <c r="AF55" s="255"/>
      <c r="AH55" s="1">
        <f t="shared" si="1"/>
        <v>7</v>
      </c>
    </row>
    <row r="56" spans="1:34" ht="22.5" customHeight="1" x14ac:dyDescent="0.3">
      <c r="A56" s="251" t="s">
        <v>86</v>
      </c>
      <c r="B56" s="251"/>
      <c r="C56" s="251"/>
      <c r="D56" s="251"/>
      <c r="E56" s="252">
        <v>42552</v>
      </c>
      <c r="F56" s="252"/>
      <c r="G56" s="252"/>
      <c r="H56" s="252"/>
      <c r="I56" s="252">
        <v>42614</v>
      </c>
      <c r="J56" s="252"/>
      <c r="K56" s="252"/>
      <c r="L56" s="252"/>
      <c r="M56" s="253">
        <v>4</v>
      </c>
      <c r="N56" s="254"/>
      <c r="O56" s="255"/>
      <c r="P56" s="253">
        <v>13800000</v>
      </c>
      <c r="Q56" s="254"/>
      <c r="R56" s="254"/>
      <c r="S56" s="254"/>
      <c r="T56" s="254"/>
      <c r="U56" s="255"/>
      <c r="V56" s="256">
        <v>361720</v>
      </c>
      <c r="W56" s="257"/>
      <c r="X56" s="257"/>
      <c r="Y56" s="257"/>
      <c r="Z56" s="257"/>
      <c r="AA56" s="258"/>
      <c r="AB56" s="253"/>
      <c r="AC56" s="254"/>
      <c r="AD56" s="254"/>
      <c r="AE56" s="254"/>
      <c r="AF56" s="255"/>
      <c r="AH56" s="1">
        <f t="shared" si="1"/>
        <v>8</v>
      </c>
    </row>
    <row r="57" spans="1:34" ht="22.5" customHeight="1" x14ac:dyDescent="0.3">
      <c r="A57" s="251" t="s">
        <v>86</v>
      </c>
      <c r="B57" s="251"/>
      <c r="C57" s="251"/>
      <c r="D57" s="251"/>
      <c r="E57" s="252">
        <v>42583</v>
      </c>
      <c r="F57" s="252"/>
      <c r="G57" s="252"/>
      <c r="H57" s="252"/>
      <c r="I57" s="252">
        <v>42644</v>
      </c>
      <c r="J57" s="252"/>
      <c r="K57" s="252"/>
      <c r="L57" s="252"/>
      <c r="M57" s="253">
        <v>4</v>
      </c>
      <c r="N57" s="254"/>
      <c r="O57" s="255"/>
      <c r="P57" s="253">
        <v>13800000</v>
      </c>
      <c r="Q57" s="254"/>
      <c r="R57" s="254"/>
      <c r="S57" s="254"/>
      <c r="T57" s="254"/>
      <c r="U57" s="255"/>
      <c r="V57" s="256">
        <v>361720</v>
      </c>
      <c r="W57" s="257"/>
      <c r="X57" s="257"/>
      <c r="Y57" s="257"/>
      <c r="Z57" s="257"/>
      <c r="AA57" s="258"/>
      <c r="AB57" s="253"/>
      <c r="AC57" s="254"/>
      <c r="AD57" s="254"/>
      <c r="AE57" s="254"/>
      <c r="AF57" s="255"/>
      <c r="AH57" s="1">
        <f t="shared" si="1"/>
        <v>9</v>
      </c>
    </row>
    <row r="58" spans="1:34" ht="22.5" customHeight="1" x14ac:dyDescent="0.3">
      <c r="A58" s="251" t="s">
        <v>86</v>
      </c>
      <c r="B58" s="251"/>
      <c r="C58" s="251"/>
      <c r="D58" s="251"/>
      <c r="E58" s="252">
        <v>42614</v>
      </c>
      <c r="F58" s="252"/>
      <c r="G58" s="252"/>
      <c r="H58" s="252"/>
      <c r="I58" s="252">
        <v>42675</v>
      </c>
      <c r="J58" s="252"/>
      <c r="K58" s="252"/>
      <c r="L58" s="252"/>
      <c r="M58" s="253">
        <v>4</v>
      </c>
      <c r="N58" s="254"/>
      <c r="O58" s="255"/>
      <c r="P58" s="253">
        <v>13800000</v>
      </c>
      <c r="Q58" s="254"/>
      <c r="R58" s="254"/>
      <c r="S58" s="254"/>
      <c r="T58" s="254"/>
      <c r="U58" s="255"/>
      <c r="V58" s="256">
        <v>361720</v>
      </c>
      <c r="W58" s="257"/>
      <c r="X58" s="257"/>
      <c r="Y58" s="257"/>
      <c r="Z58" s="257"/>
      <c r="AA58" s="258"/>
      <c r="AB58" s="253"/>
      <c r="AC58" s="254"/>
      <c r="AD58" s="254"/>
      <c r="AE58" s="254"/>
      <c r="AF58" s="255"/>
      <c r="AH58" s="1">
        <f t="shared" si="1"/>
        <v>10</v>
      </c>
    </row>
    <row r="59" spans="1:34" ht="22.5" customHeight="1" x14ac:dyDescent="0.3">
      <c r="A59" s="251" t="s">
        <v>86</v>
      </c>
      <c r="B59" s="251"/>
      <c r="C59" s="251"/>
      <c r="D59" s="251"/>
      <c r="E59" s="252">
        <v>42644</v>
      </c>
      <c r="F59" s="252"/>
      <c r="G59" s="252"/>
      <c r="H59" s="252"/>
      <c r="I59" s="252">
        <v>42705</v>
      </c>
      <c r="J59" s="252"/>
      <c r="K59" s="252"/>
      <c r="L59" s="252"/>
      <c r="M59" s="253">
        <v>4</v>
      </c>
      <c r="N59" s="254"/>
      <c r="O59" s="255"/>
      <c r="P59" s="253">
        <v>13800000</v>
      </c>
      <c r="Q59" s="254"/>
      <c r="R59" s="254"/>
      <c r="S59" s="254"/>
      <c r="T59" s="254"/>
      <c r="U59" s="255"/>
      <c r="V59" s="256">
        <v>361720</v>
      </c>
      <c r="W59" s="257"/>
      <c r="X59" s="257"/>
      <c r="Y59" s="257"/>
      <c r="Z59" s="257"/>
      <c r="AA59" s="258"/>
      <c r="AB59" s="253"/>
      <c r="AC59" s="254"/>
      <c r="AD59" s="254"/>
      <c r="AE59" s="254"/>
      <c r="AF59" s="255"/>
      <c r="AH59" s="1">
        <f t="shared" si="1"/>
        <v>11</v>
      </c>
    </row>
    <row r="60" spans="1:34" ht="22.5" customHeight="1" x14ac:dyDescent="0.3">
      <c r="A60" s="251" t="s">
        <v>86</v>
      </c>
      <c r="B60" s="251"/>
      <c r="C60" s="251"/>
      <c r="D60" s="251"/>
      <c r="E60" s="252">
        <v>42675</v>
      </c>
      <c r="F60" s="252"/>
      <c r="G60" s="252"/>
      <c r="H60" s="252"/>
      <c r="I60" s="252">
        <v>42736</v>
      </c>
      <c r="J60" s="252"/>
      <c r="K60" s="252"/>
      <c r="L60" s="252"/>
      <c r="M60" s="253">
        <v>4</v>
      </c>
      <c r="N60" s="254"/>
      <c r="O60" s="255"/>
      <c r="P60" s="253">
        <v>13800000</v>
      </c>
      <c r="Q60" s="254"/>
      <c r="R60" s="254"/>
      <c r="S60" s="254"/>
      <c r="T60" s="254"/>
      <c r="U60" s="255"/>
      <c r="V60" s="256">
        <v>220050</v>
      </c>
      <c r="W60" s="257"/>
      <c r="X60" s="257"/>
      <c r="Y60" s="257"/>
      <c r="Z60" s="257"/>
      <c r="AA60" s="258"/>
      <c r="AB60" s="253"/>
      <c r="AC60" s="254"/>
      <c r="AD60" s="254"/>
      <c r="AE60" s="254"/>
      <c r="AF60" s="255"/>
      <c r="AH60" s="1">
        <f t="shared" si="1"/>
        <v>12</v>
      </c>
    </row>
    <row r="61" spans="1:34" ht="26.25" customHeight="1" x14ac:dyDescent="0.3">
      <c r="A61" s="283" t="s">
        <v>107</v>
      </c>
      <c r="B61" s="284"/>
      <c r="C61" s="284"/>
      <c r="D61" s="285"/>
      <c r="E61" s="252">
        <v>42675</v>
      </c>
      <c r="F61" s="252"/>
      <c r="G61" s="252"/>
      <c r="H61" s="252"/>
      <c r="I61" s="252">
        <v>42736</v>
      </c>
      <c r="J61" s="252"/>
      <c r="K61" s="252"/>
      <c r="L61" s="252"/>
      <c r="M61" s="253">
        <v>1</v>
      </c>
      <c r="N61" s="254"/>
      <c r="O61" s="255"/>
      <c r="P61" s="253">
        <v>18500000</v>
      </c>
      <c r="Q61" s="254"/>
      <c r="R61" s="254"/>
      <c r="S61" s="254"/>
      <c r="T61" s="254"/>
      <c r="U61" s="255"/>
      <c r="V61" s="256">
        <v>-544330</v>
      </c>
      <c r="W61" s="257"/>
      <c r="X61" s="257"/>
      <c r="Y61" s="257"/>
      <c r="Z61" s="257"/>
      <c r="AA61" s="258"/>
      <c r="AB61" s="253"/>
      <c r="AC61" s="254"/>
      <c r="AD61" s="254"/>
      <c r="AE61" s="254"/>
      <c r="AF61" s="255"/>
      <c r="AH61" s="1">
        <f t="shared" si="1"/>
        <v>13</v>
      </c>
    </row>
    <row r="62" spans="1:34" ht="22.5" customHeight="1" x14ac:dyDescent="0.3">
      <c r="A62" s="251" t="s">
        <v>86</v>
      </c>
      <c r="B62" s="251"/>
      <c r="C62" s="251"/>
      <c r="D62" s="251"/>
      <c r="E62" s="252">
        <v>42705</v>
      </c>
      <c r="F62" s="252"/>
      <c r="G62" s="252"/>
      <c r="H62" s="252"/>
      <c r="I62" s="252">
        <v>42767</v>
      </c>
      <c r="J62" s="252"/>
      <c r="K62" s="252"/>
      <c r="L62" s="252"/>
      <c r="M62" s="253">
        <v>3</v>
      </c>
      <c r="N62" s="254"/>
      <c r="O62" s="255"/>
      <c r="P62" s="253">
        <v>10100000</v>
      </c>
      <c r="Q62" s="254"/>
      <c r="R62" s="254"/>
      <c r="S62" s="254"/>
      <c r="T62" s="254"/>
      <c r="U62" s="255"/>
      <c r="V62" s="256">
        <v>220050</v>
      </c>
      <c r="W62" s="257"/>
      <c r="X62" s="257"/>
      <c r="Y62" s="257"/>
      <c r="Z62" s="257"/>
      <c r="AA62" s="258"/>
      <c r="AB62" s="253"/>
      <c r="AC62" s="254"/>
      <c r="AD62" s="254"/>
      <c r="AE62" s="254"/>
      <c r="AF62" s="255"/>
      <c r="AH62" s="1">
        <f t="shared" si="1"/>
        <v>14</v>
      </c>
    </row>
    <row r="63" spans="1:34" ht="22.5" customHeight="1" x14ac:dyDescent="0.3">
      <c r="A63" s="251"/>
      <c r="B63" s="251"/>
      <c r="C63" s="251"/>
      <c r="D63" s="251"/>
      <c r="E63" s="252"/>
      <c r="F63" s="252"/>
      <c r="G63" s="252"/>
      <c r="H63" s="252"/>
      <c r="I63" s="252"/>
      <c r="J63" s="252"/>
      <c r="K63" s="252"/>
      <c r="L63" s="252"/>
      <c r="M63" s="253"/>
      <c r="N63" s="254"/>
      <c r="O63" s="255"/>
      <c r="P63" s="253"/>
      <c r="Q63" s="254"/>
      <c r="R63" s="254"/>
      <c r="S63" s="254"/>
      <c r="T63" s="254"/>
      <c r="U63" s="255"/>
      <c r="V63" s="256"/>
      <c r="W63" s="257"/>
      <c r="X63" s="257"/>
      <c r="Y63" s="257"/>
      <c r="Z63" s="257"/>
      <c r="AA63" s="258"/>
      <c r="AB63" s="253"/>
      <c r="AC63" s="254"/>
      <c r="AD63" s="254"/>
      <c r="AE63" s="254"/>
      <c r="AF63" s="255"/>
      <c r="AH63" s="1">
        <f t="shared" si="1"/>
        <v>15</v>
      </c>
    </row>
    <row r="64" spans="1:34" ht="22.5" customHeight="1" x14ac:dyDescent="0.3">
      <c r="A64" s="251"/>
      <c r="B64" s="251"/>
      <c r="C64" s="251"/>
      <c r="D64" s="251"/>
      <c r="E64" s="252"/>
      <c r="F64" s="252"/>
      <c r="G64" s="252"/>
      <c r="H64" s="252"/>
      <c r="I64" s="252"/>
      <c r="J64" s="252"/>
      <c r="K64" s="252"/>
      <c r="L64" s="252"/>
      <c r="M64" s="253"/>
      <c r="N64" s="254"/>
      <c r="O64" s="255"/>
      <c r="P64" s="253"/>
      <c r="Q64" s="254"/>
      <c r="R64" s="254"/>
      <c r="S64" s="254"/>
      <c r="T64" s="254"/>
      <c r="U64" s="255"/>
      <c r="V64" s="256"/>
      <c r="W64" s="257"/>
      <c r="X64" s="257"/>
      <c r="Y64" s="257"/>
      <c r="Z64" s="257"/>
      <c r="AA64" s="258"/>
      <c r="AB64" s="253"/>
      <c r="AC64" s="254"/>
      <c r="AD64" s="254"/>
      <c r="AE64" s="254"/>
      <c r="AF64" s="255"/>
      <c r="AH64" s="1">
        <f t="shared" si="1"/>
        <v>16</v>
      </c>
    </row>
    <row r="65" spans="1:34" ht="22.5" customHeight="1" x14ac:dyDescent="0.3">
      <c r="A65" s="251"/>
      <c r="B65" s="251"/>
      <c r="C65" s="251"/>
      <c r="D65" s="251"/>
      <c r="E65" s="252"/>
      <c r="F65" s="252"/>
      <c r="G65" s="252"/>
      <c r="H65" s="252"/>
      <c r="I65" s="252"/>
      <c r="J65" s="252"/>
      <c r="K65" s="252"/>
      <c r="L65" s="252"/>
      <c r="M65" s="253"/>
      <c r="N65" s="254"/>
      <c r="O65" s="255"/>
      <c r="P65" s="253"/>
      <c r="Q65" s="254"/>
      <c r="R65" s="254"/>
      <c r="S65" s="254"/>
      <c r="T65" s="254"/>
      <c r="U65" s="255"/>
      <c r="V65" s="256"/>
      <c r="W65" s="257"/>
      <c r="X65" s="257"/>
      <c r="Y65" s="257"/>
      <c r="Z65" s="257"/>
      <c r="AA65" s="258"/>
      <c r="AB65" s="253"/>
      <c r="AC65" s="254"/>
      <c r="AD65" s="254"/>
      <c r="AE65" s="254"/>
      <c r="AF65" s="255"/>
      <c r="AH65" s="1">
        <f t="shared" si="1"/>
        <v>17</v>
      </c>
    </row>
    <row r="66" spans="1:34" ht="22.5" customHeight="1" x14ac:dyDescent="0.3">
      <c r="A66" s="251"/>
      <c r="B66" s="251"/>
      <c r="C66" s="251"/>
      <c r="D66" s="251"/>
      <c r="E66" s="252"/>
      <c r="F66" s="252"/>
      <c r="G66" s="252"/>
      <c r="H66" s="252"/>
      <c r="I66" s="252"/>
      <c r="J66" s="252"/>
      <c r="K66" s="252"/>
      <c r="L66" s="252"/>
      <c r="M66" s="253"/>
      <c r="N66" s="254"/>
      <c r="O66" s="255"/>
      <c r="P66" s="253"/>
      <c r="Q66" s="254"/>
      <c r="R66" s="254"/>
      <c r="S66" s="254"/>
      <c r="T66" s="254"/>
      <c r="U66" s="255"/>
      <c r="V66" s="256"/>
      <c r="W66" s="257"/>
      <c r="X66" s="257"/>
      <c r="Y66" s="257"/>
      <c r="Z66" s="257"/>
      <c r="AA66" s="258"/>
      <c r="AB66" s="253"/>
      <c r="AC66" s="254"/>
      <c r="AD66" s="254"/>
      <c r="AE66" s="254"/>
      <c r="AF66" s="255"/>
      <c r="AH66" s="1">
        <f t="shared" si="1"/>
        <v>18</v>
      </c>
    </row>
    <row r="67" spans="1:34" ht="22.5" customHeight="1" x14ac:dyDescent="0.3">
      <c r="A67" s="251"/>
      <c r="B67" s="251"/>
      <c r="C67" s="251"/>
      <c r="D67" s="251"/>
      <c r="E67" s="252"/>
      <c r="F67" s="252"/>
      <c r="G67" s="252"/>
      <c r="H67" s="252"/>
      <c r="I67" s="252"/>
      <c r="J67" s="252"/>
      <c r="K67" s="252"/>
      <c r="L67" s="252"/>
      <c r="M67" s="253"/>
      <c r="N67" s="254"/>
      <c r="O67" s="255"/>
      <c r="P67" s="253"/>
      <c r="Q67" s="254"/>
      <c r="R67" s="254"/>
      <c r="S67" s="254"/>
      <c r="T67" s="254"/>
      <c r="U67" s="255"/>
      <c r="V67" s="256"/>
      <c r="W67" s="257"/>
      <c r="X67" s="257"/>
      <c r="Y67" s="257"/>
      <c r="Z67" s="257"/>
      <c r="AA67" s="258"/>
      <c r="AB67" s="253"/>
      <c r="AC67" s="254"/>
      <c r="AD67" s="254"/>
      <c r="AE67" s="254"/>
      <c r="AF67" s="255"/>
      <c r="AH67" s="1">
        <f t="shared" si="1"/>
        <v>19</v>
      </c>
    </row>
    <row r="68" spans="1:34" ht="22.5" customHeight="1" x14ac:dyDescent="0.3">
      <c r="A68" s="251"/>
      <c r="B68" s="251"/>
      <c r="C68" s="251"/>
      <c r="D68" s="251"/>
      <c r="E68" s="252"/>
      <c r="F68" s="252"/>
      <c r="G68" s="252"/>
      <c r="H68" s="252"/>
      <c r="I68" s="252"/>
      <c r="J68" s="252"/>
      <c r="K68" s="252"/>
      <c r="L68" s="252"/>
      <c r="M68" s="253"/>
      <c r="N68" s="254"/>
      <c r="O68" s="255"/>
      <c r="P68" s="253"/>
      <c r="Q68" s="254"/>
      <c r="R68" s="254"/>
      <c r="S68" s="254"/>
      <c r="T68" s="254"/>
      <c r="U68" s="255"/>
      <c r="V68" s="256"/>
      <c r="W68" s="257"/>
      <c r="X68" s="257"/>
      <c r="Y68" s="257"/>
      <c r="Z68" s="257"/>
      <c r="AA68" s="258"/>
      <c r="AB68" s="253"/>
      <c r="AC68" s="254"/>
      <c r="AD68" s="254"/>
      <c r="AE68" s="254"/>
      <c r="AF68" s="255"/>
      <c r="AH68" s="1">
        <f t="shared" si="1"/>
        <v>20</v>
      </c>
    </row>
    <row r="69" spans="1:34" ht="22.5" customHeight="1" x14ac:dyDescent="0.3">
      <c r="A69" s="251"/>
      <c r="B69" s="251"/>
      <c r="C69" s="251"/>
      <c r="D69" s="251"/>
      <c r="E69" s="252"/>
      <c r="F69" s="252"/>
      <c r="G69" s="252"/>
      <c r="H69" s="252"/>
      <c r="I69" s="252"/>
      <c r="J69" s="252"/>
      <c r="K69" s="252"/>
      <c r="L69" s="252"/>
      <c r="M69" s="253"/>
      <c r="N69" s="254"/>
      <c r="O69" s="255"/>
      <c r="P69" s="253"/>
      <c r="Q69" s="254"/>
      <c r="R69" s="254"/>
      <c r="S69" s="254"/>
      <c r="T69" s="254"/>
      <c r="U69" s="255"/>
      <c r="V69" s="256"/>
      <c r="W69" s="257"/>
      <c r="X69" s="257"/>
      <c r="Y69" s="257"/>
      <c r="Z69" s="257"/>
      <c r="AA69" s="258"/>
      <c r="AB69" s="253"/>
      <c r="AC69" s="254"/>
      <c r="AD69" s="254"/>
      <c r="AE69" s="254"/>
      <c r="AF69" s="255"/>
      <c r="AH69" s="1">
        <f t="shared" si="1"/>
        <v>21</v>
      </c>
    </row>
    <row r="70" spans="1:34" ht="22.5" customHeight="1" x14ac:dyDescent="0.3">
      <c r="A70" s="251"/>
      <c r="B70" s="251"/>
      <c r="C70" s="251"/>
      <c r="D70" s="251"/>
      <c r="E70" s="252"/>
      <c r="F70" s="252"/>
      <c r="G70" s="252"/>
      <c r="H70" s="252"/>
      <c r="I70" s="252"/>
      <c r="J70" s="252"/>
      <c r="K70" s="252"/>
      <c r="L70" s="252"/>
      <c r="M70" s="253"/>
      <c r="N70" s="254"/>
      <c r="O70" s="255"/>
      <c r="P70" s="253"/>
      <c r="Q70" s="254"/>
      <c r="R70" s="254"/>
      <c r="S70" s="254"/>
      <c r="T70" s="254"/>
      <c r="U70" s="255"/>
      <c r="V70" s="256"/>
      <c r="W70" s="257"/>
      <c r="X70" s="257"/>
      <c r="Y70" s="257"/>
      <c r="Z70" s="257"/>
      <c r="AA70" s="258"/>
      <c r="AB70" s="253"/>
      <c r="AC70" s="254"/>
      <c r="AD70" s="254"/>
      <c r="AE70" s="254"/>
      <c r="AF70" s="255"/>
      <c r="AH70" s="1">
        <f t="shared" si="1"/>
        <v>22</v>
      </c>
    </row>
    <row r="71" spans="1:34" ht="22.5" customHeight="1" x14ac:dyDescent="0.3">
      <c r="A71" s="251"/>
      <c r="B71" s="251"/>
      <c r="C71" s="251"/>
      <c r="D71" s="251"/>
      <c r="E71" s="252"/>
      <c r="F71" s="252"/>
      <c r="G71" s="252"/>
      <c r="H71" s="252"/>
      <c r="I71" s="252"/>
      <c r="J71" s="252"/>
      <c r="K71" s="252"/>
      <c r="L71" s="252"/>
      <c r="M71" s="253"/>
      <c r="N71" s="254"/>
      <c r="O71" s="255"/>
      <c r="P71" s="253"/>
      <c r="Q71" s="254"/>
      <c r="R71" s="254"/>
      <c r="S71" s="254"/>
      <c r="T71" s="254"/>
      <c r="U71" s="255"/>
      <c r="V71" s="256"/>
      <c r="W71" s="257"/>
      <c r="X71" s="257"/>
      <c r="Y71" s="257"/>
      <c r="Z71" s="257"/>
      <c r="AA71" s="258"/>
      <c r="AB71" s="253"/>
      <c r="AC71" s="254"/>
      <c r="AD71" s="254"/>
      <c r="AE71" s="254"/>
      <c r="AF71" s="255"/>
      <c r="AH71" s="1">
        <f t="shared" si="1"/>
        <v>23</v>
      </c>
    </row>
    <row r="72" spans="1:34" ht="22.5" customHeight="1" x14ac:dyDescent="0.3">
      <c r="A72" s="251"/>
      <c r="B72" s="251"/>
      <c r="C72" s="251"/>
      <c r="D72" s="251"/>
      <c r="E72" s="252"/>
      <c r="F72" s="252"/>
      <c r="G72" s="252"/>
      <c r="H72" s="252"/>
      <c r="I72" s="252"/>
      <c r="J72" s="252"/>
      <c r="K72" s="252"/>
      <c r="L72" s="252"/>
      <c r="M72" s="253"/>
      <c r="N72" s="254"/>
      <c r="O72" s="255"/>
      <c r="P72" s="253"/>
      <c r="Q72" s="254"/>
      <c r="R72" s="254"/>
      <c r="S72" s="254"/>
      <c r="T72" s="254"/>
      <c r="U72" s="255"/>
      <c r="V72" s="256"/>
      <c r="W72" s="257"/>
      <c r="X72" s="257"/>
      <c r="Y72" s="257"/>
      <c r="Z72" s="257"/>
      <c r="AA72" s="258"/>
      <c r="AB72" s="253"/>
      <c r="AC72" s="254"/>
      <c r="AD72" s="254"/>
      <c r="AE72" s="254"/>
      <c r="AF72" s="255"/>
      <c r="AH72" s="1">
        <f t="shared" si="1"/>
        <v>24</v>
      </c>
    </row>
    <row r="73" spans="1:34" ht="22.5" customHeight="1" x14ac:dyDescent="0.3">
      <c r="A73" s="251"/>
      <c r="B73" s="251"/>
      <c r="C73" s="251"/>
      <c r="D73" s="251"/>
      <c r="E73" s="252"/>
      <c r="F73" s="252"/>
      <c r="G73" s="252"/>
      <c r="H73" s="252"/>
      <c r="I73" s="252"/>
      <c r="J73" s="252"/>
      <c r="K73" s="252"/>
      <c r="L73" s="252"/>
      <c r="M73" s="253"/>
      <c r="N73" s="254"/>
      <c r="O73" s="255"/>
      <c r="P73" s="253"/>
      <c r="Q73" s="254"/>
      <c r="R73" s="254"/>
      <c r="S73" s="254"/>
      <c r="T73" s="254"/>
      <c r="U73" s="255"/>
      <c r="V73" s="256"/>
      <c r="W73" s="257"/>
      <c r="X73" s="257"/>
      <c r="Y73" s="257"/>
      <c r="Z73" s="257"/>
      <c r="AA73" s="258"/>
      <c r="AB73" s="253"/>
      <c r="AC73" s="254"/>
      <c r="AD73" s="254"/>
      <c r="AE73" s="254"/>
      <c r="AF73" s="255"/>
      <c r="AH73" s="1">
        <f t="shared" si="1"/>
        <v>25</v>
      </c>
    </row>
    <row r="74" spans="1:34" ht="22.5" customHeight="1" x14ac:dyDescent="0.3">
      <c r="A74" s="251"/>
      <c r="B74" s="251"/>
      <c r="C74" s="251"/>
      <c r="D74" s="251"/>
      <c r="E74" s="252"/>
      <c r="F74" s="252"/>
      <c r="G74" s="252"/>
      <c r="H74" s="252"/>
      <c r="I74" s="252"/>
      <c r="J74" s="252"/>
      <c r="K74" s="252"/>
      <c r="L74" s="252"/>
      <c r="M74" s="253"/>
      <c r="N74" s="254"/>
      <c r="O74" s="255"/>
      <c r="P74" s="253"/>
      <c r="Q74" s="254"/>
      <c r="R74" s="254"/>
      <c r="S74" s="254"/>
      <c r="T74" s="254"/>
      <c r="U74" s="255"/>
      <c r="V74" s="256"/>
      <c r="W74" s="257"/>
      <c r="X74" s="257"/>
      <c r="Y74" s="257"/>
      <c r="Z74" s="257"/>
      <c r="AA74" s="258"/>
      <c r="AB74" s="253"/>
      <c r="AC74" s="254"/>
      <c r="AD74" s="254"/>
      <c r="AE74" s="254"/>
      <c r="AF74" s="255"/>
      <c r="AH74" s="1">
        <f t="shared" si="1"/>
        <v>26</v>
      </c>
    </row>
    <row r="75" spans="1:34" ht="22.5" customHeight="1" x14ac:dyDescent="0.3">
      <c r="A75" s="251"/>
      <c r="B75" s="251"/>
      <c r="C75" s="251"/>
      <c r="D75" s="251"/>
      <c r="E75" s="252"/>
      <c r="F75" s="252"/>
      <c r="G75" s="252"/>
      <c r="H75" s="252"/>
      <c r="I75" s="252"/>
      <c r="J75" s="252"/>
      <c r="K75" s="252"/>
      <c r="L75" s="252"/>
      <c r="M75" s="253"/>
      <c r="N75" s="254"/>
      <c r="O75" s="255"/>
      <c r="P75" s="253"/>
      <c r="Q75" s="254"/>
      <c r="R75" s="254"/>
      <c r="S75" s="254"/>
      <c r="T75" s="254"/>
      <c r="U75" s="255"/>
      <c r="V75" s="256"/>
      <c r="W75" s="257"/>
      <c r="X75" s="257"/>
      <c r="Y75" s="257"/>
      <c r="Z75" s="257"/>
      <c r="AA75" s="258"/>
      <c r="AB75" s="253"/>
      <c r="AC75" s="254"/>
      <c r="AD75" s="254"/>
      <c r="AE75" s="254"/>
      <c r="AF75" s="255"/>
      <c r="AH75" s="1">
        <f t="shared" si="1"/>
        <v>27</v>
      </c>
    </row>
    <row r="76" spans="1:34" ht="22.5" customHeight="1" x14ac:dyDescent="0.3">
      <c r="A76" s="251"/>
      <c r="B76" s="251"/>
      <c r="C76" s="251"/>
      <c r="D76" s="251"/>
      <c r="E76" s="252"/>
      <c r="F76" s="252"/>
      <c r="G76" s="252"/>
      <c r="H76" s="252"/>
      <c r="I76" s="252"/>
      <c r="J76" s="252"/>
      <c r="K76" s="252"/>
      <c r="L76" s="252"/>
      <c r="M76" s="253"/>
      <c r="N76" s="254"/>
      <c r="O76" s="255"/>
      <c r="P76" s="253"/>
      <c r="Q76" s="254"/>
      <c r="R76" s="254"/>
      <c r="S76" s="254"/>
      <c r="T76" s="254"/>
      <c r="U76" s="255"/>
      <c r="V76" s="256"/>
      <c r="W76" s="257"/>
      <c r="X76" s="257"/>
      <c r="Y76" s="257"/>
      <c r="Z76" s="257"/>
      <c r="AA76" s="258"/>
      <c r="AB76" s="253"/>
      <c r="AC76" s="254"/>
      <c r="AD76" s="254"/>
      <c r="AE76" s="254"/>
      <c r="AF76" s="255"/>
      <c r="AH76" s="1">
        <f t="shared" si="1"/>
        <v>28</v>
      </c>
    </row>
    <row r="77" spans="1:34" ht="22.5" customHeight="1" x14ac:dyDescent="0.3">
      <c r="A77" s="251"/>
      <c r="B77" s="251"/>
      <c r="C77" s="251"/>
      <c r="D77" s="251"/>
      <c r="E77" s="252"/>
      <c r="F77" s="252"/>
      <c r="G77" s="252"/>
      <c r="H77" s="252"/>
      <c r="I77" s="252"/>
      <c r="J77" s="252"/>
      <c r="K77" s="252"/>
      <c r="L77" s="252"/>
      <c r="M77" s="253"/>
      <c r="N77" s="254"/>
      <c r="O77" s="255"/>
      <c r="P77" s="253"/>
      <c r="Q77" s="254"/>
      <c r="R77" s="254"/>
      <c r="S77" s="254"/>
      <c r="T77" s="254"/>
      <c r="U77" s="255"/>
      <c r="V77" s="256"/>
      <c r="W77" s="257"/>
      <c r="X77" s="257"/>
      <c r="Y77" s="257"/>
      <c r="Z77" s="257"/>
      <c r="AA77" s="258"/>
      <c r="AB77" s="253"/>
      <c r="AC77" s="254"/>
      <c r="AD77" s="254"/>
      <c r="AE77" s="254"/>
      <c r="AF77" s="255"/>
      <c r="AH77" s="1">
        <f t="shared" si="1"/>
        <v>29</v>
      </c>
    </row>
    <row r="78" spans="1:34" ht="22.5" customHeight="1" x14ac:dyDescent="0.3">
      <c r="A78" s="251"/>
      <c r="B78" s="251"/>
      <c r="C78" s="251"/>
      <c r="D78" s="251"/>
      <c r="E78" s="252"/>
      <c r="F78" s="252"/>
      <c r="G78" s="252"/>
      <c r="H78" s="252"/>
      <c r="I78" s="252"/>
      <c r="J78" s="252"/>
      <c r="K78" s="252"/>
      <c r="L78" s="252"/>
      <c r="M78" s="253"/>
      <c r="N78" s="254"/>
      <c r="O78" s="255"/>
      <c r="P78" s="253"/>
      <c r="Q78" s="254"/>
      <c r="R78" s="254"/>
      <c r="S78" s="254"/>
      <c r="T78" s="254"/>
      <c r="U78" s="255"/>
      <c r="V78" s="256"/>
      <c r="W78" s="257"/>
      <c r="X78" s="257"/>
      <c r="Y78" s="257"/>
      <c r="Z78" s="257"/>
      <c r="AA78" s="258"/>
      <c r="AB78" s="253"/>
      <c r="AC78" s="254"/>
      <c r="AD78" s="254"/>
      <c r="AE78" s="254"/>
      <c r="AF78" s="255"/>
      <c r="AH78" s="1">
        <f t="shared" si="1"/>
        <v>30</v>
      </c>
    </row>
    <row r="82" spans="1:34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27"/>
    </row>
    <row r="83" spans="1:34" ht="18.75" customHeight="1" x14ac:dyDescent="0.3">
      <c r="A83" s="259" t="s">
        <v>61</v>
      </c>
      <c r="B83" s="260"/>
      <c r="C83" s="260"/>
      <c r="D83" s="261"/>
      <c r="E83" s="259" t="s">
        <v>62</v>
      </c>
      <c r="F83" s="260"/>
      <c r="G83" s="260"/>
      <c r="H83" s="261"/>
      <c r="I83" s="259" t="s">
        <v>63</v>
      </c>
      <c r="J83" s="260"/>
      <c r="K83" s="260"/>
      <c r="L83" s="261"/>
      <c r="M83" s="247" t="s">
        <v>64</v>
      </c>
      <c r="N83" s="248"/>
      <c r="O83" s="197"/>
      <c r="P83" s="247" t="s">
        <v>65</v>
      </c>
      <c r="Q83" s="248"/>
      <c r="R83" s="248"/>
      <c r="S83" s="248"/>
      <c r="T83" s="248"/>
      <c r="U83" s="197"/>
      <c r="V83" s="55" t="s">
        <v>66</v>
      </c>
      <c r="W83" s="55"/>
      <c r="X83" s="55"/>
      <c r="Y83" s="55"/>
      <c r="Z83" s="55"/>
      <c r="AA83" s="55"/>
      <c r="AB83" s="55"/>
      <c r="AC83" s="55"/>
      <c r="AD83" s="55"/>
      <c r="AE83" s="55"/>
      <c r="AF83" s="55"/>
    </row>
    <row r="84" spans="1:34" ht="18.75" customHeight="1" x14ac:dyDescent="0.3">
      <c r="A84" s="262"/>
      <c r="B84" s="122"/>
      <c r="C84" s="122"/>
      <c r="D84" s="123"/>
      <c r="E84" s="262"/>
      <c r="F84" s="122"/>
      <c r="G84" s="122"/>
      <c r="H84" s="123"/>
      <c r="I84" s="262"/>
      <c r="J84" s="122"/>
      <c r="K84" s="122"/>
      <c r="L84" s="123"/>
      <c r="M84" s="198"/>
      <c r="N84" s="249"/>
      <c r="O84" s="199"/>
      <c r="P84" s="198"/>
      <c r="Q84" s="249"/>
      <c r="R84" s="249"/>
      <c r="S84" s="249"/>
      <c r="T84" s="249"/>
      <c r="U84" s="199"/>
      <c r="V84" s="55" t="s">
        <v>67</v>
      </c>
      <c r="W84" s="55"/>
      <c r="X84" s="55"/>
      <c r="Y84" s="55"/>
      <c r="Z84" s="55"/>
      <c r="AA84" s="55"/>
      <c r="AB84" s="250" t="s">
        <v>68</v>
      </c>
      <c r="AC84" s="250"/>
      <c r="AD84" s="250"/>
      <c r="AE84" s="250"/>
      <c r="AF84" s="250"/>
    </row>
    <row r="85" spans="1:34" ht="22.5" customHeight="1" x14ac:dyDescent="0.3">
      <c r="A85" s="251"/>
      <c r="B85" s="251"/>
      <c r="C85" s="251"/>
      <c r="D85" s="251"/>
      <c r="E85" s="252"/>
      <c r="F85" s="252"/>
      <c r="G85" s="252"/>
      <c r="H85" s="252"/>
      <c r="I85" s="252"/>
      <c r="J85" s="252"/>
      <c r="K85" s="252"/>
      <c r="L85" s="252"/>
      <c r="M85" s="253"/>
      <c r="N85" s="254"/>
      <c r="O85" s="255"/>
      <c r="P85" s="253"/>
      <c r="Q85" s="254"/>
      <c r="R85" s="254"/>
      <c r="S85" s="254"/>
      <c r="T85" s="254"/>
      <c r="U85" s="255"/>
      <c r="V85" s="256"/>
      <c r="W85" s="257"/>
      <c r="X85" s="257"/>
      <c r="Y85" s="257"/>
      <c r="Z85" s="257"/>
      <c r="AA85" s="258"/>
      <c r="AB85" s="253"/>
      <c r="AC85" s="254"/>
      <c r="AD85" s="254"/>
      <c r="AE85" s="254"/>
      <c r="AF85" s="255"/>
      <c r="AH85" s="1">
        <v>1</v>
      </c>
    </row>
    <row r="86" spans="1:34" ht="22.5" customHeight="1" x14ac:dyDescent="0.3">
      <c r="A86" s="251"/>
      <c r="B86" s="251"/>
      <c r="C86" s="251"/>
      <c r="D86" s="251"/>
      <c r="E86" s="252"/>
      <c r="F86" s="252"/>
      <c r="G86" s="252"/>
      <c r="H86" s="252"/>
      <c r="I86" s="252"/>
      <c r="J86" s="252"/>
      <c r="K86" s="252"/>
      <c r="L86" s="252"/>
      <c r="M86" s="253"/>
      <c r="N86" s="254"/>
      <c r="O86" s="255"/>
      <c r="P86" s="253"/>
      <c r="Q86" s="254"/>
      <c r="R86" s="254"/>
      <c r="S86" s="254"/>
      <c r="T86" s="254"/>
      <c r="U86" s="255"/>
      <c r="V86" s="256"/>
      <c r="W86" s="257"/>
      <c r="X86" s="257"/>
      <c r="Y86" s="257"/>
      <c r="Z86" s="257"/>
      <c r="AA86" s="258"/>
      <c r="AB86" s="253"/>
      <c r="AC86" s="254"/>
      <c r="AD86" s="254"/>
      <c r="AE86" s="254"/>
      <c r="AF86" s="255"/>
      <c r="AH86" s="1">
        <f>AH85+1</f>
        <v>2</v>
      </c>
    </row>
    <row r="87" spans="1:34" ht="22.5" customHeight="1" x14ac:dyDescent="0.3">
      <c r="A87" s="251"/>
      <c r="B87" s="251"/>
      <c r="C87" s="251"/>
      <c r="D87" s="251"/>
      <c r="E87" s="252"/>
      <c r="F87" s="252"/>
      <c r="G87" s="252"/>
      <c r="H87" s="252"/>
      <c r="I87" s="252"/>
      <c r="J87" s="252"/>
      <c r="K87" s="252"/>
      <c r="L87" s="252"/>
      <c r="M87" s="253"/>
      <c r="N87" s="254"/>
      <c r="O87" s="255"/>
      <c r="P87" s="253"/>
      <c r="Q87" s="254"/>
      <c r="R87" s="254"/>
      <c r="S87" s="254"/>
      <c r="T87" s="254"/>
      <c r="U87" s="255"/>
      <c r="V87" s="256"/>
      <c r="W87" s="257"/>
      <c r="X87" s="257"/>
      <c r="Y87" s="257"/>
      <c r="Z87" s="257"/>
      <c r="AA87" s="258"/>
      <c r="AB87" s="253"/>
      <c r="AC87" s="254"/>
      <c r="AD87" s="254"/>
      <c r="AE87" s="254"/>
      <c r="AF87" s="255"/>
      <c r="AH87" s="1">
        <f t="shared" ref="AH87:AH114" si="2">AH86+1</f>
        <v>3</v>
      </c>
    </row>
    <row r="88" spans="1:34" ht="22.5" customHeight="1" x14ac:dyDescent="0.3">
      <c r="A88" s="251"/>
      <c r="B88" s="251"/>
      <c r="C88" s="251"/>
      <c r="D88" s="251"/>
      <c r="E88" s="252"/>
      <c r="F88" s="252"/>
      <c r="G88" s="252"/>
      <c r="H88" s="252"/>
      <c r="I88" s="252"/>
      <c r="J88" s="252"/>
      <c r="K88" s="252"/>
      <c r="L88" s="252"/>
      <c r="M88" s="253"/>
      <c r="N88" s="254"/>
      <c r="O88" s="255"/>
      <c r="P88" s="253"/>
      <c r="Q88" s="254"/>
      <c r="R88" s="254"/>
      <c r="S88" s="254"/>
      <c r="T88" s="254"/>
      <c r="U88" s="255"/>
      <c r="V88" s="256"/>
      <c r="W88" s="257"/>
      <c r="X88" s="257"/>
      <c r="Y88" s="257"/>
      <c r="Z88" s="257"/>
      <c r="AA88" s="258"/>
      <c r="AB88" s="253"/>
      <c r="AC88" s="254"/>
      <c r="AD88" s="254"/>
      <c r="AE88" s="254"/>
      <c r="AF88" s="255"/>
      <c r="AH88" s="1">
        <f t="shared" si="2"/>
        <v>4</v>
      </c>
    </row>
    <row r="89" spans="1:34" ht="22.5" customHeight="1" x14ac:dyDescent="0.3">
      <c r="A89" s="251"/>
      <c r="B89" s="251"/>
      <c r="C89" s="251"/>
      <c r="D89" s="251"/>
      <c r="E89" s="252"/>
      <c r="F89" s="252"/>
      <c r="G89" s="252"/>
      <c r="H89" s="252"/>
      <c r="I89" s="252"/>
      <c r="J89" s="252"/>
      <c r="K89" s="252"/>
      <c r="L89" s="252"/>
      <c r="M89" s="253"/>
      <c r="N89" s="254"/>
      <c r="O89" s="255"/>
      <c r="P89" s="253"/>
      <c r="Q89" s="254"/>
      <c r="R89" s="254"/>
      <c r="S89" s="254"/>
      <c r="T89" s="254"/>
      <c r="U89" s="255"/>
      <c r="V89" s="256"/>
      <c r="W89" s="257"/>
      <c r="X89" s="257"/>
      <c r="Y89" s="257"/>
      <c r="Z89" s="257"/>
      <c r="AA89" s="258"/>
      <c r="AB89" s="253"/>
      <c r="AC89" s="254"/>
      <c r="AD89" s="254"/>
      <c r="AE89" s="254"/>
      <c r="AF89" s="255"/>
      <c r="AH89" s="1">
        <f t="shared" si="2"/>
        <v>5</v>
      </c>
    </row>
    <row r="90" spans="1:34" ht="22.5" customHeight="1" x14ac:dyDescent="0.3">
      <c r="A90" s="251"/>
      <c r="B90" s="251"/>
      <c r="C90" s="251"/>
      <c r="D90" s="251"/>
      <c r="E90" s="252"/>
      <c r="F90" s="252"/>
      <c r="G90" s="252"/>
      <c r="H90" s="252"/>
      <c r="I90" s="252"/>
      <c r="J90" s="252"/>
      <c r="K90" s="252"/>
      <c r="L90" s="252"/>
      <c r="M90" s="253"/>
      <c r="N90" s="254"/>
      <c r="O90" s="255"/>
      <c r="P90" s="253"/>
      <c r="Q90" s="254"/>
      <c r="R90" s="254"/>
      <c r="S90" s="254"/>
      <c r="T90" s="254"/>
      <c r="U90" s="255"/>
      <c r="V90" s="256"/>
      <c r="W90" s="257"/>
      <c r="X90" s="257"/>
      <c r="Y90" s="257"/>
      <c r="Z90" s="257"/>
      <c r="AA90" s="258"/>
      <c r="AB90" s="253"/>
      <c r="AC90" s="254"/>
      <c r="AD90" s="254"/>
      <c r="AE90" s="254"/>
      <c r="AF90" s="255"/>
      <c r="AH90" s="1">
        <f t="shared" si="2"/>
        <v>6</v>
      </c>
    </row>
    <row r="91" spans="1:34" ht="22.5" customHeight="1" x14ac:dyDescent="0.3">
      <c r="A91" s="251"/>
      <c r="B91" s="251"/>
      <c r="C91" s="251"/>
      <c r="D91" s="251"/>
      <c r="E91" s="252"/>
      <c r="F91" s="252"/>
      <c r="G91" s="252"/>
      <c r="H91" s="252"/>
      <c r="I91" s="252"/>
      <c r="J91" s="252"/>
      <c r="K91" s="252"/>
      <c r="L91" s="252"/>
      <c r="M91" s="253"/>
      <c r="N91" s="254"/>
      <c r="O91" s="255"/>
      <c r="P91" s="253"/>
      <c r="Q91" s="254"/>
      <c r="R91" s="254"/>
      <c r="S91" s="254"/>
      <c r="T91" s="254"/>
      <c r="U91" s="255"/>
      <c r="V91" s="256"/>
      <c r="W91" s="257"/>
      <c r="X91" s="257"/>
      <c r="Y91" s="257"/>
      <c r="Z91" s="257"/>
      <c r="AA91" s="258"/>
      <c r="AB91" s="253"/>
      <c r="AC91" s="254"/>
      <c r="AD91" s="254"/>
      <c r="AE91" s="254"/>
      <c r="AF91" s="255"/>
      <c r="AH91" s="1">
        <f t="shared" si="2"/>
        <v>7</v>
      </c>
    </row>
    <row r="92" spans="1:34" ht="22.5" customHeight="1" x14ac:dyDescent="0.3">
      <c r="A92" s="251"/>
      <c r="B92" s="251"/>
      <c r="C92" s="251"/>
      <c r="D92" s="251"/>
      <c r="E92" s="252"/>
      <c r="F92" s="252"/>
      <c r="G92" s="252"/>
      <c r="H92" s="252"/>
      <c r="I92" s="252"/>
      <c r="J92" s="252"/>
      <c r="K92" s="252"/>
      <c r="L92" s="252"/>
      <c r="M92" s="253"/>
      <c r="N92" s="254"/>
      <c r="O92" s="255"/>
      <c r="P92" s="253"/>
      <c r="Q92" s="254"/>
      <c r="R92" s="254"/>
      <c r="S92" s="254"/>
      <c r="T92" s="254"/>
      <c r="U92" s="255"/>
      <c r="V92" s="256"/>
      <c r="W92" s="257"/>
      <c r="X92" s="257"/>
      <c r="Y92" s="257"/>
      <c r="Z92" s="257"/>
      <c r="AA92" s="258"/>
      <c r="AB92" s="253"/>
      <c r="AC92" s="254"/>
      <c r="AD92" s="254"/>
      <c r="AE92" s="254"/>
      <c r="AF92" s="255"/>
      <c r="AH92" s="1">
        <f t="shared" si="2"/>
        <v>8</v>
      </c>
    </row>
    <row r="93" spans="1:34" ht="22.5" customHeight="1" x14ac:dyDescent="0.3">
      <c r="A93" s="251"/>
      <c r="B93" s="251"/>
      <c r="C93" s="251"/>
      <c r="D93" s="251"/>
      <c r="E93" s="252"/>
      <c r="F93" s="252"/>
      <c r="G93" s="252"/>
      <c r="H93" s="252"/>
      <c r="I93" s="252"/>
      <c r="J93" s="252"/>
      <c r="K93" s="252"/>
      <c r="L93" s="252"/>
      <c r="M93" s="253"/>
      <c r="N93" s="254"/>
      <c r="O93" s="255"/>
      <c r="P93" s="253"/>
      <c r="Q93" s="254"/>
      <c r="R93" s="254"/>
      <c r="S93" s="254"/>
      <c r="T93" s="254"/>
      <c r="U93" s="255"/>
      <c r="V93" s="256"/>
      <c r="W93" s="257"/>
      <c r="X93" s="257"/>
      <c r="Y93" s="257"/>
      <c r="Z93" s="257"/>
      <c r="AA93" s="258"/>
      <c r="AB93" s="253"/>
      <c r="AC93" s="254"/>
      <c r="AD93" s="254"/>
      <c r="AE93" s="254"/>
      <c r="AF93" s="255"/>
      <c r="AH93" s="1">
        <f t="shared" si="2"/>
        <v>9</v>
      </c>
    </row>
    <row r="94" spans="1:34" ht="22.5" customHeight="1" x14ac:dyDescent="0.3">
      <c r="A94" s="251"/>
      <c r="B94" s="251"/>
      <c r="C94" s="251"/>
      <c r="D94" s="251"/>
      <c r="E94" s="252"/>
      <c r="F94" s="252"/>
      <c r="G94" s="252"/>
      <c r="H94" s="252"/>
      <c r="I94" s="252"/>
      <c r="J94" s="252"/>
      <c r="K94" s="252"/>
      <c r="L94" s="252"/>
      <c r="M94" s="253"/>
      <c r="N94" s="254"/>
      <c r="O94" s="255"/>
      <c r="P94" s="253"/>
      <c r="Q94" s="254"/>
      <c r="R94" s="254"/>
      <c r="S94" s="254"/>
      <c r="T94" s="254"/>
      <c r="U94" s="255"/>
      <c r="V94" s="256"/>
      <c r="W94" s="257"/>
      <c r="X94" s="257"/>
      <c r="Y94" s="257"/>
      <c r="Z94" s="257"/>
      <c r="AA94" s="258"/>
      <c r="AB94" s="253"/>
      <c r="AC94" s="254"/>
      <c r="AD94" s="254"/>
      <c r="AE94" s="254"/>
      <c r="AF94" s="255"/>
      <c r="AH94" s="1">
        <f t="shared" si="2"/>
        <v>10</v>
      </c>
    </row>
    <row r="95" spans="1:34" ht="22.5" customHeight="1" x14ac:dyDescent="0.3">
      <c r="A95" s="251"/>
      <c r="B95" s="251"/>
      <c r="C95" s="251"/>
      <c r="D95" s="251"/>
      <c r="E95" s="252"/>
      <c r="F95" s="252"/>
      <c r="G95" s="252"/>
      <c r="H95" s="252"/>
      <c r="I95" s="252"/>
      <c r="J95" s="252"/>
      <c r="K95" s="252"/>
      <c r="L95" s="252"/>
      <c r="M95" s="253"/>
      <c r="N95" s="254"/>
      <c r="O95" s="255"/>
      <c r="P95" s="253"/>
      <c r="Q95" s="254"/>
      <c r="R95" s="254"/>
      <c r="S95" s="254"/>
      <c r="T95" s="254"/>
      <c r="U95" s="255"/>
      <c r="V95" s="256"/>
      <c r="W95" s="257"/>
      <c r="X95" s="257"/>
      <c r="Y95" s="257"/>
      <c r="Z95" s="257"/>
      <c r="AA95" s="258"/>
      <c r="AB95" s="253"/>
      <c r="AC95" s="254"/>
      <c r="AD95" s="254"/>
      <c r="AE95" s="254"/>
      <c r="AF95" s="255"/>
      <c r="AH95" s="1">
        <f t="shared" si="2"/>
        <v>11</v>
      </c>
    </row>
    <row r="96" spans="1:34" ht="22.5" customHeight="1" x14ac:dyDescent="0.3">
      <c r="A96" s="251"/>
      <c r="B96" s="251"/>
      <c r="C96" s="251"/>
      <c r="D96" s="251"/>
      <c r="E96" s="252"/>
      <c r="F96" s="252"/>
      <c r="G96" s="252"/>
      <c r="H96" s="252"/>
      <c r="I96" s="252"/>
      <c r="J96" s="252"/>
      <c r="K96" s="252"/>
      <c r="L96" s="252"/>
      <c r="M96" s="253"/>
      <c r="N96" s="254"/>
      <c r="O96" s="255"/>
      <c r="P96" s="253"/>
      <c r="Q96" s="254"/>
      <c r="R96" s="254"/>
      <c r="S96" s="254"/>
      <c r="T96" s="254"/>
      <c r="U96" s="255"/>
      <c r="V96" s="256"/>
      <c r="W96" s="257"/>
      <c r="X96" s="257"/>
      <c r="Y96" s="257"/>
      <c r="Z96" s="257"/>
      <c r="AA96" s="258"/>
      <c r="AB96" s="253"/>
      <c r="AC96" s="254"/>
      <c r="AD96" s="254"/>
      <c r="AE96" s="254"/>
      <c r="AF96" s="255"/>
      <c r="AH96" s="1">
        <f t="shared" si="2"/>
        <v>12</v>
      </c>
    </row>
    <row r="97" spans="1:34" ht="22.5" customHeight="1" x14ac:dyDescent="0.3">
      <c r="A97" s="251"/>
      <c r="B97" s="251"/>
      <c r="C97" s="251"/>
      <c r="D97" s="251"/>
      <c r="E97" s="252"/>
      <c r="F97" s="252"/>
      <c r="G97" s="252"/>
      <c r="H97" s="252"/>
      <c r="I97" s="252"/>
      <c r="J97" s="252"/>
      <c r="K97" s="252"/>
      <c r="L97" s="252"/>
      <c r="M97" s="253"/>
      <c r="N97" s="254"/>
      <c r="O97" s="255"/>
      <c r="P97" s="253"/>
      <c r="Q97" s="254"/>
      <c r="R97" s="254"/>
      <c r="S97" s="254"/>
      <c r="T97" s="254"/>
      <c r="U97" s="255"/>
      <c r="V97" s="256"/>
      <c r="W97" s="257"/>
      <c r="X97" s="257"/>
      <c r="Y97" s="257"/>
      <c r="Z97" s="257"/>
      <c r="AA97" s="258"/>
      <c r="AB97" s="253"/>
      <c r="AC97" s="254"/>
      <c r="AD97" s="254"/>
      <c r="AE97" s="254"/>
      <c r="AF97" s="255"/>
      <c r="AH97" s="1">
        <f t="shared" si="2"/>
        <v>13</v>
      </c>
    </row>
    <row r="98" spans="1:34" ht="22.5" customHeight="1" x14ac:dyDescent="0.3">
      <c r="A98" s="251"/>
      <c r="B98" s="251"/>
      <c r="C98" s="251"/>
      <c r="D98" s="251"/>
      <c r="E98" s="252"/>
      <c r="F98" s="252"/>
      <c r="G98" s="252"/>
      <c r="H98" s="252"/>
      <c r="I98" s="252"/>
      <c r="J98" s="252"/>
      <c r="K98" s="252"/>
      <c r="L98" s="252"/>
      <c r="M98" s="253"/>
      <c r="N98" s="254"/>
      <c r="O98" s="255"/>
      <c r="P98" s="253"/>
      <c r="Q98" s="254"/>
      <c r="R98" s="254"/>
      <c r="S98" s="254"/>
      <c r="T98" s="254"/>
      <c r="U98" s="255"/>
      <c r="V98" s="256"/>
      <c r="W98" s="257"/>
      <c r="X98" s="257"/>
      <c r="Y98" s="257"/>
      <c r="Z98" s="257"/>
      <c r="AA98" s="258"/>
      <c r="AB98" s="253"/>
      <c r="AC98" s="254"/>
      <c r="AD98" s="254"/>
      <c r="AE98" s="254"/>
      <c r="AF98" s="255"/>
      <c r="AH98" s="1">
        <f t="shared" si="2"/>
        <v>14</v>
      </c>
    </row>
    <row r="99" spans="1:34" ht="22.5" customHeight="1" x14ac:dyDescent="0.3">
      <c r="A99" s="251"/>
      <c r="B99" s="251"/>
      <c r="C99" s="251"/>
      <c r="D99" s="251"/>
      <c r="E99" s="252"/>
      <c r="F99" s="252"/>
      <c r="G99" s="252"/>
      <c r="H99" s="252"/>
      <c r="I99" s="252"/>
      <c r="J99" s="252"/>
      <c r="K99" s="252"/>
      <c r="L99" s="252"/>
      <c r="M99" s="253"/>
      <c r="N99" s="254"/>
      <c r="O99" s="255"/>
      <c r="P99" s="253"/>
      <c r="Q99" s="254"/>
      <c r="R99" s="254"/>
      <c r="S99" s="254"/>
      <c r="T99" s="254"/>
      <c r="U99" s="255"/>
      <c r="V99" s="256"/>
      <c r="W99" s="257"/>
      <c r="X99" s="257"/>
      <c r="Y99" s="257"/>
      <c r="Z99" s="257"/>
      <c r="AA99" s="258"/>
      <c r="AB99" s="253"/>
      <c r="AC99" s="254"/>
      <c r="AD99" s="254"/>
      <c r="AE99" s="254"/>
      <c r="AF99" s="255"/>
      <c r="AH99" s="1">
        <f t="shared" si="2"/>
        <v>15</v>
      </c>
    </row>
    <row r="100" spans="1:34" ht="22.5" customHeight="1" x14ac:dyDescent="0.3">
      <c r="A100" s="251"/>
      <c r="B100" s="251"/>
      <c r="C100" s="251"/>
      <c r="D100" s="251"/>
      <c r="E100" s="252"/>
      <c r="F100" s="252"/>
      <c r="G100" s="252"/>
      <c r="H100" s="252"/>
      <c r="I100" s="252"/>
      <c r="J100" s="252"/>
      <c r="K100" s="252"/>
      <c r="L100" s="252"/>
      <c r="M100" s="253"/>
      <c r="N100" s="254"/>
      <c r="O100" s="255"/>
      <c r="P100" s="253"/>
      <c r="Q100" s="254"/>
      <c r="R100" s="254"/>
      <c r="S100" s="254"/>
      <c r="T100" s="254"/>
      <c r="U100" s="255"/>
      <c r="V100" s="256"/>
      <c r="W100" s="257"/>
      <c r="X100" s="257"/>
      <c r="Y100" s="257"/>
      <c r="Z100" s="257"/>
      <c r="AA100" s="258"/>
      <c r="AB100" s="253"/>
      <c r="AC100" s="254"/>
      <c r="AD100" s="254"/>
      <c r="AE100" s="254"/>
      <c r="AF100" s="255"/>
      <c r="AH100" s="1">
        <f t="shared" si="2"/>
        <v>16</v>
      </c>
    </row>
    <row r="101" spans="1:34" ht="22.5" customHeight="1" x14ac:dyDescent="0.3">
      <c r="A101" s="251"/>
      <c r="B101" s="251"/>
      <c r="C101" s="251"/>
      <c r="D101" s="251"/>
      <c r="E101" s="252"/>
      <c r="F101" s="252"/>
      <c r="G101" s="252"/>
      <c r="H101" s="252"/>
      <c r="I101" s="252"/>
      <c r="J101" s="252"/>
      <c r="K101" s="252"/>
      <c r="L101" s="252"/>
      <c r="M101" s="253"/>
      <c r="N101" s="254"/>
      <c r="O101" s="255"/>
      <c r="P101" s="253"/>
      <c r="Q101" s="254"/>
      <c r="R101" s="254"/>
      <c r="S101" s="254"/>
      <c r="T101" s="254"/>
      <c r="U101" s="255"/>
      <c r="V101" s="256"/>
      <c r="W101" s="257"/>
      <c r="X101" s="257"/>
      <c r="Y101" s="257"/>
      <c r="Z101" s="257"/>
      <c r="AA101" s="258"/>
      <c r="AB101" s="253"/>
      <c r="AC101" s="254"/>
      <c r="AD101" s="254"/>
      <c r="AE101" s="254"/>
      <c r="AF101" s="255"/>
      <c r="AH101" s="1">
        <f t="shared" si="2"/>
        <v>17</v>
      </c>
    </row>
    <row r="102" spans="1:34" ht="22.5" customHeight="1" x14ac:dyDescent="0.3">
      <c r="A102" s="251"/>
      <c r="B102" s="251"/>
      <c r="C102" s="251"/>
      <c r="D102" s="251"/>
      <c r="E102" s="252"/>
      <c r="F102" s="252"/>
      <c r="G102" s="252"/>
      <c r="H102" s="252"/>
      <c r="I102" s="252"/>
      <c r="J102" s="252"/>
      <c r="K102" s="252"/>
      <c r="L102" s="252"/>
      <c r="M102" s="253"/>
      <c r="N102" s="254"/>
      <c r="O102" s="255"/>
      <c r="P102" s="253"/>
      <c r="Q102" s="254"/>
      <c r="R102" s="254"/>
      <c r="S102" s="254"/>
      <c r="T102" s="254"/>
      <c r="U102" s="255"/>
      <c r="V102" s="256"/>
      <c r="W102" s="257"/>
      <c r="X102" s="257"/>
      <c r="Y102" s="257"/>
      <c r="Z102" s="257"/>
      <c r="AA102" s="258"/>
      <c r="AB102" s="253"/>
      <c r="AC102" s="254"/>
      <c r="AD102" s="254"/>
      <c r="AE102" s="254"/>
      <c r="AF102" s="255"/>
      <c r="AH102" s="1">
        <f t="shared" si="2"/>
        <v>18</v>
      </c>
    </row>
    <row r="103" spans="1:34" ht="22.5" customHeight="1" x14ac:dyDescent="0.3">
      <c r="A103" s="251"/>
      <c r="B103" s="251"/>
      <c r="C103" s="251"/>
      <c r="D103" s="251"/>
      <c r="E103" s="252"/>
      <c r="F103" s="252"/>
      <c r="G103" s="252"/>
      <c r="H103" s="252"/>
      <c r="I103" s="252"/>
      <c r="J103" s="252"/>
      <c r="K103" s="252"/>
      <c r="L103" s="252"/>
      <c r="M103" s="253"/>
      <c r="N103" s="254"/>
      <c r="O103" s="255"/>
      <c r="P103" s="253"/>
      <c r="Q103" s="254"/>
      <c r="R103" s="254"/>
      <c r="S103" s="254"/>
      <c r="T103" s="254"/>
      <c r="U103" s="255"/>
      <c r="V103" s="256"/>
      <c r="W103" s="257"/>
      <c r="X103" s="257"/>
      <c r="Y103" s="257"/>
      <c r="Z103" s="257"/>
      <c r="AA103" s="258"/>
      <c r="AB103" s="253"/>
      <c r="AC103" s="254"/>
      <c r="AD103" s="254"/>
      <c r="AE103" s="254"/>
      <c r="AF103" s="255"/>
      <c r="AH103" s="1">
        <f t="shared" si="2"/>
        <v>19</v>
      </c>
    </row>
    <row r="104" spans="1:34" ht="22.5" customHeight="1" x14ac:dyDescent="0.3">
      <c r="A104" s="251"/>
      <c r="B104" s="251"/>
      <c r="C104" s="251"/>
      <c r="D104" s="251"/>
      <c r="E104" s="252"/>
      <c r="F104" s="252"/>
      <c r="G104" s="252"/>
      <c r="H104" s="252"/>
      <c r="I104" s="252"/>
      <c r="J104" s="252"/>
      <c r="K104" s="252"/>
      <c r="L104" s="252"/>
      <c r="M104" s="253"/>
      <c r="N104" s="254"/>
      <c r="O104" s="255"/>
      <c r="P104" s="253"/>
      <c r="Q104" s="254"/>
      <c r="R104" s="254"/>
      <c r="S104" s="254"/>
      <c r="T104" s="254"/>
      <c r="U104" s="255"/>
      <c r="V104" s="256"/>
      <c r="W104" s="257"/>
      <c r="X104" s="257"/>
      <c r="Y104" s="257"/>
      <c r="Z104" s="257"/>
      <c r="AA104" s="258"/>
      <c r="AB104" s="253"/>
      <c r="AC104" s="254"/>
      <c r="AD104" s="254"/>
      <c r="AE104" s="254"/>
      <c r="AF104" s="255"/>
      <c r="AH104" s="1">
        <f t="shared" si="2"/>
        <v>20</v>
      </c>
    </row>
    <row r="105" spans="1:34" ht="22.5" customHeight="1" x14ac:dyDescent="0.3">
      <c r="A105" s="251"/>
      <c r="B105" s="251"/>
      <c r="C105" s="251"/>
      <c r="D105" s="251"/>
      <c r="E105" s="252"/>
      <c r="F105" s="252"/>
      <c r="G105" s="252"/>
      <c r="H105" s="252"/>
      <c r="I105" s="252"/>
      <c r="J105" s="252"/>
      <c r="K105" s="252"/>
      <c r="L105" s="252"/>
      <c r="M105" s="253"/>
      <c r="N105" s="254"/>
      <c r="O105" s="255"/>
      <c r="P105" s="253"/>
      <c r="Q105" s="254"/>
      <c r="R105" s="254"/>
      <c r="S105" s="254"/>
      <c r="T105" s="254"/>
      <c r="U105" s="255"/>
      <c r="V105" s="256"/>
      <c r="W105" s="257"/>
      <c r="X105" s="257"/>
      <c r="Y105" s="257"/>
      <c r="Z105" s="257"/>
      <c r="AA105" s="258"/>
      <c r="AB105" s="253"/>
      <c r="AC105" s="254"/>
      <c r="AD105" s="254"/>
      <c r="AE105" s="254"/>
      <c r="AF105" s="255"/>
      <c r="AH105" s="1">
        <f t="shared" si="2"/>
        <v>21</v>
      </c>
    </row>
    <row r="106" spans="1:34" ht="22.5" customHeight="1" x14ac:dyDescent="0.3">
      <c r="A106" s="251"/>
      <c r="B106" s="251"/>
      <c r="C106" s="251"/>
      <c r="D106" s="251"/>
      <c r="E106" s="252"/>
      <c r="F106" s="252"/>
      <c r="G106" s="252"/>
      <c r="H106" s="252"/>
      <c r="I106" s="252"/>
      <c r="J106" s="252"/>
      <c r="K106" s="252"/>
      <c r="L106" s="252"/>
      <c r="M106" s="253"/>
      <c r="N106" s="254"/>
      <c r="O106" s="255"/>
      <c r="P106" s="253"/>
      <c r="Q106" s="254"/>
      <c r="R106" s="254"/>
      <c r="S106" s="254"/>
      <c r="T106" s="254"/>
      <c r="U106" s="255"/>
      <c r="V106" s="256"/>
      <c r="W106" s="257"/>
      <c r="X106" s="257"/>
      <c r="Y106" s="257"/>
      <c r="Z106" s="257"/>
      <c r="AA106" s="258"/>
      <c r="AB106" s="253"/>
      <c r="AC106" s="254"/>
      <c r="AD106" s="254"/>
      <c r="AE106" s="254"/>
      <c r="AF106" s="255"/>
      <c r="AH106" s="1">
        <f t="shared" si="2"/>
        <v>22</v>
      </c>
    </row>
    <row r="107" spans="1:34" ht="22.5" customHeight="1" x14ac:dyDescent="0.3">
      <c r="A107" s="251"/>
      <c r="B107" s="251"/>
      <c r="C107" s="251"/>
      <c r="D107" s="251"/>
      <c r="E107" s="252"/>
      <c r="F107" s="252"/>
      <c r="G107" s="252"/>
      <c r="H107" s="252"/>
      <c r="I107" s="252"/>
      <c r="J107" s="252"/>
      <c r="K107" s="252"/>
      <c r="L107" s="252"/>
      <c r="M107" s="253"/>
      <c r="N107" s="254"/>
      <c r="O107" s="255"/>
      <c r="P107" s="253"/>
      <c r="Q107" s="254"/>
      <c r="R107" s="254"/>
      <c r="S107" s="254"/>
      <c r="T107" s="254"/>
      <c r="U107" s="255"/>
      <c r="V107" s="256"/>
      <c r="W107" s="257"/>
      <c r="X107" s="257"/>
      <c r="Y107" s="257"/>
      <c r="Z107" s="257"/>
      <c r="AA107" s="258"/>
      <c r="AB107" s="253"/>
      <c r="AC107" s="254"/>
      <c r="AD107" s="254"/>
      <c r="AE107" s="254"/>
      <c r="AF107" s="255"/>
      <c r="AH107" s="1">
        <f t="shared" si="2"/>
        <v>23</v>
      </c>
    </row>
    <row r="108" spans="1:34" ht="22.5" customHeight="1" x14ac:dyDescent="0.3">
      <c r="A108" s="251"/>
      <c r="B108" s="251"/>
      <c r="C108" s="251"/>
      <c r="D108" s="251"/>
      <c r="E108" s="252"/>
      <c r="F108" s="252"/>
      <c r="G108" s="252"/>
      <c r="H108" s="252"/>
      <c r="I108" s="252"/>
      <c r="J108" s="252"/>
      <c r="K108" s="252"/>
      <c r="L108" s="252"/>
      <c r="M108" s="253"/>
      <c r="N108" s="254"/>
      <c r="O108" s="255"/>
      <c r="P108" s="253"/>
      <c r="Q108" s="254"/>
      <c r="R108" s="254"/>
      <c r="S108" s="254"/>
      <c r="T108" s="254"/>
      <c r="U108" s="255"/>
      <c r="V108" s="256"/>
      <c r="W108" s="257"/>
      <c r="X108" s="257"/>
      <c r="Y108" s="257"/>
      <c r="Z108" s="257"/>
      <c r="AA108" s="258"/>
      <c r="AB108" s="253"/>
      <c r="AC108" s="254"/>
      <c r="AD108" s="254"/>
      <c r="AE108" s="254"/>
      <c r="AF108" s="255"/>
      <c r="AH108" s="1">
        <f t="shared" si="2"/>
        <v>24</v>
      </c>
    </row>
    <row r="109" spans="1:34" ht="22.5" customHeight="1" x14ac:dyDescent="0.3">
      <c r="A109" s="251"/>
      <c r="B109" s="251"/>
      <c r="C109" s="251"/>
      <c r="D109" s="251"/>
      <c r="E109" s="252"/>
      <c r="F109" s="252"/>
      <c r="G109" s="252"/>
      <c r="H109" s="252"/>
      <c r="I109" s="252"/>
      <c r="J109" s="252"/>
      <c r="K109" s="252"/>
      <c r="L109" s="252"/>
      <c r="M109" s="253"/>
      <c r="N109" s="254"/>
      <c r="O109" s="255"/>
      <c r="P109" s="253"/>
      <c r="Q109" s="254"/>
      <c r="R109" s="254"/>
      <c r="S109" s="254"/>
      <c r="T109" s="254"/>
      <c r="U109" s="255"/>
      <c r="V109" s="256"/>
      <c r="W109" s="257"/>
      <c r="X109" s="257"/>
      <c r="Y109" s="257"/>
      <c r="Z109" s="257"/>
      <c r="AA109" s="258"/>
      <c r="AB109" s="253"/>
      <c r="AC109" s="254"/>
      <c r="AD109" s="254"/>
      <c r="AE109" s="254"/>
      <c r="AF109" s="255"/>
      <c r="AH109" s="1">
        <f t="shared" si="2"/>
        <v>25</v>
      </c>
    </row>
    <row r="110" spans="1:34" ht="22.5" customHeight="1" x14ac:dyDescent="0.3">
      <c r="A110" s="251"/>
      <c r="B110" s="251"/>
      <c r="C110" s="251"/>
      <c r="D110" s="251"/>
      <c r="E110" s="252"/>
      <c r="F110" s="252"/>
      <c r="G110" s="252"/>
      <c r="H110" s="252"/>
      <c r="I110" s="252"/>
      <c r="J110" s="252"/>
      <c r="K110" s="252"/>
      <c r="L110" s="252"/>
      <c r="M110" s="253"/>
      <c r="N110" s="254"/>
      <c r="O110" s="255"/>
      <c r="P110" s="253"/>
      <c r="Q110" s="254"/>
      <c r="R110" s="254"/>
      <c r="S110" s="254"/>
      <c r="T110" s="254"/>
      <c r="U110" s="255"/>
      <c r="V110" s="256"/>
      <c r="W110" s="257"/>
      <c r="X110" s="257"/>
      <c r="Y110" s="257"/>
      <c r="Z110" s="257"/>
      <c r="AA110" s="258"/>
      <c r="AB110" s="253"/>
      <c r="AC110" s="254"/>
      <c r="AD110" s="254"/>
      <c r="AE110" s="254"/>
      <c r="AF110" s="255"/>
      <c r="AH110" s="1">
        <f t="shared" si="2"/>
        <v>26</v>
      </c>
    </row>
    <row r="111" spans="1:34" ht="22.5" customHeight="1" x14ac:dyDescent="0.3">
      <c r="A111" s="251"/>
      <c r="B111" s="251"/>
      <c r="C111" s="251"/>
      <c r="D111" s="251"/>
      <c r="E111" s="252"/>
      <c r="F111" s="252"/>
      <c r="G111" s="252"/>
      <c r="H111" s="252"/>
      <c r="I111" s="252"/>
      <c r="J111" s="252"/>
      <c r="K111" s="252"/>
      <c r="L111" s="252"/>
      <c r="M111" s="253"/>
      <c r="N111" s="254"/>
      <c r="O111" s="255"/>
      <c r="P111" s="253"/>
      <c r="Q111" s="254"/>
      <c r="R111" s="254"/>
      <c r="S111" s="254"/>
      <c r="T111" s="254"/>
      <c r="U111" s="255"/>
      <c r="V111" s="256"/>
      <c r="W111" s="257"/>
      <c r="X111" s="257"/>
      <c r="Y111" s="257"/>
      <c r="Z111" s="257"/>
      <c r="AA111" s="258"/>
      <c r="AB111" s="253"/>
      <c r="AC111" s="254"/>
      <c r="AD111" s="254"/>
      <c r="AE111" s="254"/>
      <c r="AF111" s="255"/>
      <c r="AH111" s="1">
        <f t="shared" si="2"/>
        <v>27</v>
      </c>
    </row>
    <row r="112" spans="1:34" ht="22.5" customHeight="1" x14ac:dyDescent="0.3">
      <c r="A112" s="251"/>
      <c r="B112" s="251"/>
      <c r="C112" s="251"/>
      <c r="D112" s="251"/>
      <c r="E112" s="252"/>
      <c r="F112" s="252"/>
      <c r="G112" s="252"/>
      <c r="H112" s="252"/>
      <c r="I112" s="252"/>
      <c r="J112" s="252"/>
      <c r="K112" s="252"/>
      <c r="L112" s="252"/>
      <c r="M112" s="253"/>
      <c r="N112" s="254"/>
      <c r="O112" s="255"/>
      <c r="P112" s="253"/>
      <c r="Q112" s="254"/>
      <c r="R112" s="254"/>
      <c r="S112" s="254"/>
      <c r="T112" s="254"/>
      <c r="U112" s="255"/>
      <c r="V112" s="256"/>
      <c r="W112" s="257"/>
      <c r="X112" s="257"/>
      <c r="Y112" s="257"/>
      <c r="Z112" s="257"/>
      <c r="AA112" s="258"/>
      <c r="AB112" s="253"/>
      <c r="AC112" s="254"/>
      <c r="AD112" s="254"/>
      <c r="AE112" s="254"/>
      <c r="AF112" s="255"/>
      <c r="AH112" s="1">
        <f t="shared" si="2"/>
        <v>28</v>
      </c>
    </row>
    <row r="113" spans="1:34" ht="22.5" customHeight="1" x14ac:dyDescent="0.3">
      <c r="A113" s="251"/>
      <c r="B113" s="251"/>
      <c r="C113" s="251"/>
      <c r="D113" s="251"/>
      <c r="E113" s="252"/>
      <c r="F113" s="252"/>
      <c r="G113" s="252"/>
      <c r="H113" s="252"/>
      <c r="I113" s="252"/>
      <c r="J113" s="252"/>
      <c r="K113" s="252"/>
      <c r="L113" s="252"/>
      <c r="M113" s="253"/>
      <c r="N113" s="254"/>
      <c r="O113" s="255"/>
      <c r="P113" s="253"/>
      <c r="Q113" s="254"/>
      <c r="R113" s="254"/>
      <c r="S113" s="254"/>
      <c r="T113" s="254"/>
      <c r="U113" s="255"/>
      <c r="V113" s="256"/>
      <c r="W113" s="257"/>
      <c r="X113" s="257"/>
      <c r="Y113" s="257"/>
      <c r="Z113" s="257"/>
      <c r="AA113" s="258"/>
      <c r="AB113" s="253"/>
      <c r="AC113" s="254"/>
      <c r="AD113" s="254"/>
      <c r="AE113" s="254"/>
      <c r="AF113" s="255"/>
      <c r="AH113" s="1">
        <f t="shared" si="2"/>
        <v>29</v>
      </c>
    </row>
    <row r="114" spans="1:34" ht="22.5" customHeight="1" x14ac:dyDescent="0.3">
      <c r="A114" s="251"/>
      <c r="B114" s="251"/>
      <c r="C114" s="251"/>
      <c r="D114" s="251"/>
      <c r="E114" s="252"/>
      <c r="F114" s="252"/>
      <c r="G114" s="252"/>
      <c r="H114" s="252"/>
      <c r="I114" s="252"/>
      <c r="J114" s="252"/>
      <c r="K114" s="252"/>
      <c r="L114" s="252"/>
      <c r="M114" s="253"/>
      <c r="N114" s="254"/>
      <c r="O114" s="255"/>
      <c r="P114" s="253"/>
      <c r="Q114" s="254"/>
      <c r="R114" s="254"/>
      <c r="S114" s="254"/>
      <c r="T114" s="254"/>
      <c r="U114" s="255"/>
      <c r="V114" s="256"/>
      <c r="W114" s="257"/>
      <c r="X114" s="257"/>
      <c r="Y114" s="257"/>
      <c r="Z114" s="257"/>
      <c r="AA114" s="258"/>
      <c r="AB114" s="253"/>
      <c r="AC114" s="254"/>
      <c r="AD114" s="254"/>
      <c r="AE114" s="254"/>
      <c r="AF114" s="255"/>
      <c r="AH114" s="1">
        <f t="shared" si="2"/>
        <v>30</v>
      </c>
    </row>
  </sheetData>
  <mergeCells count="592">
    <mergeCell ref="B9:G9"/>
    <mergeCell ref="H9:P9"/>
    <mergeCell ref="Q9:W9"/>
    <mergeCell ref="X9:AF9"/>
    <mergeCell ref="B10:G10"/>
    <mergeCell ref="H10:AF10"/>
    <mergeCell ref="A4:D4"/>
    <mergeCell ref="E4:AB6"/>
    <mergeCell ref="AC4:AF4"/>
    <mergeCell ref="A5:D7"/>
    <mergeCell ref="AC5:AF7"/>
    <mergeCell ref="A8:A11"/>
    <mergeCell ref="B8:G8"/>
    <mergeCell ref="H8:P8"/>
    <mergeCell ref="Q8:W8"/>
    <mergeCell ref="X8:AF8"/>
    <mergeCell ref="AH12:AJ13"/>
    <mergeCell ref="AK12:AP13"/>
    <mergeCell ref="AQ12:BA12"/>
    <mergeCell ref="V13:AA13"/>
    <mergeCell ref="AB13:AF13"/>
    <mergeCell ref="AQ13:AV13"/>
    <mergeCell ref="AW13:BA13"/>
    <mergeCell ref="B11:G11"/>
    <mergeCell ref="H11:P11"/>
    <mergeCell ref="Q11:W11"/>
    <mergeCell ref="X11:AF11"/>
    <mergeCell ref="A12:D13"/>
    <mergeCell ref="E12:H13"/>
    <mergeCell ref="I12:L13"/>
    <mergeCell ref="M12:O13"/>
    <mergeCell ref="P12:U13"/>
    <mergeCell ref="V12:AF12"/>
    <mergeCell ref="A15:D15"/>
    <mergeCell ref="E15:H15"/>
    <mergeCell ref="I15:L15"/>
    <mergeCell ref="M15:O15"/>
    <mergeCell ref="P15:U15"/>
    <mergeCell ref="A14:D14"/>
    <mergeCell ref="E14:H14"/>
    <mergeCell ref="I14:L14"/>
    <mergeCell ref="M14:O14"/>
    <mergeCell ref="P14:U14"/>
    <mergeCell ref="V15:AA15"/>
    <mergeCell ref="AB15:AF15"/>
    <mergeCell ref="AH15:AJ15"/>
    <mergeCell ref="AK15:AP15"/>
    <mergeCell ref="AQ15:AV15"/>
    <mergeCell ref="AW15:BA15"/>
    <mergeCell ref="AB14:AF14"/>
    <mergeCell ref="AH14:AJ14"/>
    <mergeCell ref="AK14:AP14"/>
    <mergeCell ref="AQ14:AV14"/>
    <mergeCell ref="AW14:BA14"/>
    <mergeCell ref="V14:AA14"/>
    <mergeCell ref="AB16:AF16"/>
    <mergeCell ref="AH16:AJ16"/>
    <mergeCell ref="AK16:AP16"/>
    <mergeCell ref="AQ16:AV16"/>
    <mergeCell ref="AW16:BA16"/>
    <mergeCell ref="A17:D17"/>
    <mergeCell ref="E17:H17"/>
    <mergeCell ref="I17:L17"/>
    <mergeCell ref="M17:O17"/>
    <mergeCell ref="P17:U17"/>
    <mergeCell ref="A16:D16"/>
    <mergeCell ref="E16:H16"/>
    <mergeCell ref="I16:L16"/>
    <mergeCell ref="M16:O16"/>
    <mergeCell ref="P16:U16"/>
    <mergeCell ref="V16:AA16"/>
    <mergeCell ref="V17:AA17"/>
    <mergeCell ref="AB17:AF17"/>
    <mergeCell ref="A18:D18"/>
    <mergeCell ref="E18:H18"/>
    <mergeCell ref="I18:L18"/>
    <mergeCell ref="M18:O18"/>
    <mergeCell ref="P18:U18"/>
    <mergeCell ref="V18:AA18"/>
    <mergeCell ref="AB18:AF18"/>
    <mergeCell ref="AB19:AF19"/>
    <mergeCell ref="A20:D20"/>
    <mergeCell ref="E20:H20"/>
    <mergeCell ref="I20:L20"/>
    <mergeCell ref="M20:O20"/>
    <mergeCell ref="P20:U20"/>
    <mergeCell ref="V20:AA20"/>
    <mergeCell ref="AB20:AF20"/>
    <mergeCell ref="A19:D19"/>
    <mergeCell ref="E19:H19"/>
    <mergeCell ref="I19:L19"/>
    <mergeCell ref="M19:O19"/>
    <mergeCell ref="P19:U19"/>
    <mergeCell ref="V19:AA19"/>
    <mergeCell ref="AB21:AF21"/>
    <mergeCell ref="A22:D22"/>
    <mergeCell ref="E22:H22"/>
    <mergeCell ref="I22:L22"/>
    <mergeCell ref="M22:O22"/>
    <mergeCell ref="P22:U22"/>
    <mergeCell ref="V22:AA22"/>
    <mergeCell ref="AB22:AF22"/>
    <mergeCell ref="A21:D21"/>
    <mergeCell ref="E21:H21"/>
    <mergeCell ref="I21:L21"/>
    <mergeCell ref="M21:O21"/>
    <mergeCell ref="P21:U21"/>
    <mergeCell ref="V21:AA21"/>
    <mergeCell ref="AB23:AF23"/>
    <mergeCell ref="A24:D24"/>
    <mergeCell ref="E24:H24"/>
    <mergeCell ref="I24:L24"/>
    <mergeCell ref="M24:O24"/>
    <mergeCell ref="P24:U24"/>
    <mergeCell ref="V24:AA24"/>
    <mergeCell ref="AB24:AF24"/>
    <mergeCell ref="A23:D23"/>
    <mergeCell ref="E23:H23"/>
    <mergeCell ref="I23:L23"/>
    <mergeCell ref="M23:O23"/>
    <mergeCell ref="P23:U23"/>
    <mergeCell ref="V23:AA23"/>
    <mergeCell ref="AB25:AF25"/>
    <mergeCell ref="A26:D26"/>
    <mergeCell ref="E26:H26"/>
    <mergeCell ref="I26:L26"/>
    <mergeCell ref="M26:O26"/>
    <mergeCell ref="P26:U26"/>
    <mergeCell ref="V26:AA26"/>
    <mergeCell ref="AB26:AF26"/>
    <mergeCell ref="A25:D25"/>
    <mergeCell ref="E25:H25"/>
    <mergeCell ref="I25:L25"/>
    <mergeCell ref="M25:O25"/>
    <mergeCell ref="P25:U25"/>
    <mergeCell ref="V25:AA25"/>
    <mergeCell ref="AB27:AF27"/>
    <mergeCell ref="P33:Y33"/>
    <mergeCell ref="P34:Y34"/>
    <mergeCell ref="T39:AA39"/>
    <mergeCell ref="P41:Y41"/>
    <mergeCell ref="A43:C44"/>
    <mergeCell ref="D43:G43"/>
    <mergeCell ref="D44:G44"/>
    <mergeCell ref="H44:S44"/>
    <mergeCell ref="A27:D27"/>
    <mergeCell ref="E27:H27"/>
    <mergeCell ref="I27:L27"/>
    <mergeCell ref="M27:O27"/>
    <mergeCell ref="P27:U27"/>
    <mergeCell ref="V27:AA27"/>
    <mergeCell ref="T44:W44"/>
    <mergeCell ref="X44:AF44"/>
    <mergeCell ref="H43:S43"/>
    <mergeCell ref="T43:W43"/>
    <mergeCell ref="X43:AF43"/>
    <mergeCell ref="A47:D48"/>
    <mergeCell ref="E47:H48"/>
    <mergeCell ref="I47:L48"/>
    <mergeCell ref="M47:O48"/>
    <mergeCell ref="P47:U48"/>
    <mergeCell ref="V47:AF47"/>
    <mergeCell ref="V48:AA48"/>
    <mergeCell ref="AB48:AF48"/>
    <mergeCell ref="AB49:AF49"/>
    <mergeCell ref="A50:D50"/>
    <mergeCell ref="E50:H50"/>
    <mergeCell ref="I50:L50"/>
    <mergeCell ref="M50:O50"/>
    <mergeCell ref="P50:U50"/>
    <mergeCell ref="V50:AA50"/>
    <mergeCell ref="AB50:AF50"/>
    <mergeCell ref="A49:D49"/>
    <mergeCell ref="E49:H49"/>
    <mergeCell ref="I49:L49"/>
    <mergeCell ref="M49:O49"/>
    <mergeCell ref="P49:U49"/>
    <mergeCell ref="V49:AA49"/>
    <mergeCell ref="AB51:AF51"/>
    <mergeCell ref="A52:D52"/>
    <mergeCell ref="E52:H52"/>
    <mergeCell ref="I52:L52"/>
    <mergeCell ref="M52:O52"/>
    <mergeCell ref="P52:U52"/>
    <mergeCell ref="V52:AA52"/>
    <mergeCell ref="AB52:AF52"/>
    <mergeCell ref="A51:D51"/>
    <mergeCell ref="E51:H51"/>
    <mergeCell ref="I51:L51"/>
    <mergeCell ref="M51:O51"/>
    <mergeCell ref="P51:U51"/>
    <mergeCell ref="V51:AA51"/>
    <mergeCell ref="AB53:AF53"/>
    <mergeCell ref="A54:D54"/>
    <mergeCell ref="E54:H54"/>
    <mergeCell ref="I54:L54"/>
    <mergeCell ref="M54:O54"/>
    <mergeCell ref="P54:U54"/>
    <mergeCell ref="V54:AA54"/>
    <mergeCell ref="AB54:AF54"/>
    <mergeCell ref="A53:D53"/>
    <mergeCell ref="E53:H53"/>
    <mergeCell ref="I53:L53"/>
    <mergeCell ref="M53:O53"/>
    <mergeCell ref="P53:U53"/>
    <mergeCell ref="V53:AA53"/>
    <mergeCell ref="AB55:AF55"/>
    <mergeCell ref="A56:D56"/>
    <mergeCell ref="E56:H56"/>
    <mergeCell ref="I56:L56"/>
    <mergeCell ref="M56:O56"/>
    <mergeCell ref="P56:U56"/>
    <mergeCell ref="V56:AA56"/>
    <mergeCell ref="AB56:AF56"/>
    <mergeCell ref="A55:D55"/>
    <mergeCell ref="E55:H55"/>
    <mergeCell ref="I55:L55"/>
    <mergeCell ref="M55:O55"/>
    <mergeCell ref="P55:U55"/>
    <mergeCell ref="V55:AA55"/>
    <mergeCell ref="AB57:AF57"/>
    <mergeCell ref="A58:D58"/>
    <mergeCell ref="E58:H58"/>
    <mergeCell ref="I58:L58"/>
    <mergeCell ref="M58:O58"/>
    <mergeCell ref="P58:U58"/>
    <mergeCell ref="V58:AA58"/>
    <mergeCell ref="AB58:AF58"/>
    <mergeCell ref="A57:D57"/>
    <mergeCell ref="E57:H57"/>
    <mergeCell ref="I57:L57"/>
    <mergeCell ref="M57:O57"/>
    <mergeCell ref="P57:U57"/>
    <mergeCell ref="V57:AA57"/>
    <mergeCell ref="AB59:AF59"/>
    <mergeCell ref="A60:D60"/>
    <mergeCell ref="E60:H60"/>
    <mergeCell ref="I60:L60"/>
    <mergeCell ref="M60:O60"/>
    <mergeCell ref="P60:U60"/>
    <mergeCell ref="V60:AA60"/>
    <mergeCell ref="AB60:AF60"/>
    <mergeCell ref="A59:D59"/>
    <mergeCell ref="E59:H59"/>
    <mergeCell ref="I59:L59"/>
    <mergeCell ref="M59:O59"/>
    <mergeCell ref="P59:U59"/>
    <mergeCell ref="V59:AA59"/>
    <mergeCell ref="AB61:AF61"/>
    <mergeCell ref="A62:D62"/>
    <mergeCell ref="E62:H62"/>
    <mergeCell ref="I62:L62"/>
    <mergeCell ref="M62:O62"/>
    <mergeCell ref="P62:U62"/>
    <mergeCell ref="V62:AA62"/>
    <mergeCell ref="AB62:AF62"/>
    <mergeCell ref="A61:D61"/>
    <mergeCell ref="E61:H61"/>
    <mergeCell ref="I61:L61"/>
    <mergeCell ref="M61:O61"/>
    <mergeCell ref="P61:U61"/>
    <mergeCell ref="V61:AA61"/>
    <mergeCell ref="AB63:AF63"/>
    <mergeCell ref="A64:D64"/>
    <mergeCell ref="E64:H64"/>
    <mergeCell ref="I64:L64"/>
    <mergeCell ref="M64:O64"/>
    <mergeCell ref="P64:U64"/>
    <mergeCell ref="V64:AA64"/>
    <mergeCell ref="AB64:AF64"/>
    <mergeCell ref="A63:D63"/>
    <mergeCell ref="E63:H63"/>
    <mergeCell ref="I63:L63"/>
    <mergeCell ref="M63:O63"/>
    <mergeCell ref="P63:U63"/>
    <mergeCell ref="V63:AA63"/>
    <mergeCell ref="AB65:AF65"/>
    <mergeCell ref="A66:D66"/>
    <mergeCell ref="E66:H66"/>
    <mergeCell ref="I66:L66"/>
    <mergeCell ref="M66:O66"/>
    <mergeCell ref="P66:U66"/>
    <mergeCell ref="V66:AA66"/>
    <mergeCell ref="AB66:AF66"/>
    <mergeCell ref="A65:D65"/>
    <mergeCell ref="E65:H65"/>
    <mergeCell ref="I65:L65"/>
    <mergeCell ref="M65:O65"/>
    <mergeCell ref="P65:U65"/>
    <mergeCell ref="V65:AA65"/>
    <mergeCell ref="AB67:AF67"/>
    <mergeCell ref="A68:D68"/>
    <mergeCell ref="E68:H68"/>
    <mergeCell ref="I68:L68"/>
    <mergeCell ref="M68:O68"/>
    <mergeCell ref="P68:U68"/>
    <mergeCell ref="V68:AA68"/>
    <mergeCell ref="AB68:AF68"/>
    <mergeCell ref="A67:D67"/>
    <mergeCell ref="E67:H67"/>
    <mergeCell ref="I67:L67"/>
    <mergeCell ref="M67:O67"/>
    <mergeCell ref="P67:U67"/>
    <mergeCell ref="V67:AA67"/>
    <mergeCell ref="AB69:AF69"/>
    <mergeCell ref="A70:D70"/>
    <mergeCell ref="E70:H70"/>
    <mergeCell ref="I70:L70"/>
    <mergeCell ref="M70:O70"/>
    <mergeCell ref="P70:U70"/>
    <mergeCell ref="V70:AA70"/>
    <mergeCell ref="AB70:AF70"/>
    <mergeCell ref="A69:D69"/>
    <mergeCell ref="E69:H69"/>
    <mergeCell ref="I69:L69"/>
    <mergeCell ref="M69:O69"/>
    <mergeCell ref="P69:U69"/>
    <mergeCell ref="V69:AA69"/>
    <mergeCell ref="AB71:AF71"/>
    <mergeCell ref="A72:D72"/>
    <mergeCell ref="E72:H72"/>
    <mergeCell ref="I72:L72"/>
    <mergeCell ref="M72:O72"/>
    <mergeCell ref="P72:U72"/>
    <mergeCell ref="V72:AA72"/>
    <mergeCell ref="AB72:AF72"/>
    <mergeCell ref="A71:D71"/>
    <mergeCell ref="E71:H71"/>
    <mergeCell ref="I71:L71"/>
    <mergeCell ref="M71:O71"/>
    <mergeCell ref="P71:U71"/>
    <mergeCell ref="V71:AA71"/>
    <mergeCell ref="AB73:AF73"/>
    <mergeCell ref="A74:D74"/>
    <mergeCell ref="E74:H74"/>
    <mergeCell ref="I74:L74"/>
    <mergeCell ref="M74:O74"/>
    <mergeCell ref="P74:U74"/>
    <mergeCell ref="V74:AA74"/>
    <mergeCell ref="AB74:AF74"/>
    <mergeCell ref="A73:D73"/>
    <mergeCell ref="E73:H73"/>
    <mergeCell ref="I73:L73"/>
    <mergeCell ref="M73:O73"/>
    <mergeCell ref="P73:U73"/>
    <mergeCell ref="V73:AA73"/>
    <mergeCell ref="AB75:AF75"/>
    <mergeCell ref="A76:D76"/>
    <mergeCell ref="E76:H76"/>
    <mergeCell ref="I76:L76"/>
    <mergeCell ref="M76:O76"/>
    <mergeCell ref="P76:U76"/>
    <mergeCell ref="V76:AA76"/>
    <mergeCell ref="AB76:AF76"/>
    <mergeCell ref="A75:D75"/>
    <mergeCell ref="E75:H75"/>
    <mergeCell ref="I75:L75"/>
    <mergeCell ref="M75:O75"/>
    <mergeCell ref="P75:U75"/>
    <mergeCell ref="V75:AA75"/>
    <mergeCell ref="A83:D84"/>
    <mergeCell ref="E83:H84"/>
    <mergeCell ref="I83:L84"/>
    <mergeCell ref="M83:O84"/>
    <mergeCell ref="P83:U84"/>
    <mergeCell ref="V83:AF83"/>
    <mergeCell ref="V84:AA84"/>
    <mergeCell ref="AB84:AF84"/>
    <mergeCell ref="AB77:AF77"/>
    <mergeCell ref="A78:D78"/>
    <mergeCell ref="E78:H78"/>
    <mergeCell ref="I78:L78"/>
    <mergeCell ref="M78:O78"/>
    <mergeCell ref="P78:U78"/>
    <mergeCell ref="V78:AA78"/>
    <mergeCell ref="AB78:AF78"/>
    <mergeCell ref="A77:D77"/>
    <mergeCell ref="E77:H77"/>
    <mergeCell ref="I77:L77"/>
    <mergeCell ref="M77:O77"/>
    <mergeCell ref="P77:U77"/>
    <mergeCell ref="V77:AA77"/>
    <mergeCell ref="AB85:AF85"/>
    <mergeCell ref="A86:D86"/>
    <mergeCell ref="E86:H86"/>
    <mergeCell ref="I86:L86"/>
    <mergeCell ref="M86:O86"/>
    <mergeCell ref="P86:U86"/>
    <mergeCell ref="V86:AA86"/>
    <mergeCell ref="AB86:AF86"/>
    <mergeCell ref="A85:D85"/>
    <mergeCell ref="E85:H85"/>
    <mergeCell ref="I85:L85"/>
    <mergeCell ref="M85:O85"/>
    <mergeCell ref="P85:U85"/>
    <mergeCell ref="V85:AA85"/>
    <mergeCell ref="AB87:AF87"/>
    <mergeCell ref="A88:D88"/>
    <mergeCell ref="E88:H88"/>
    <mergeCell ref="I88:L88"/>
    <mergeCell ref="M88:O88"/>
    <mergeCell ref="P88:U88"/>
    <mergeCell ref="V88:AA88"/>
    <mergeCell ref="AB88:AF88"/>
    <mergeCell ref="A87:D87"/>
    <mergeCell ref="E87:H87"/>
    <mergeCell ref="I87:L87"/>
    <mergeCell ref="M87:O87"/>
    <mergeCell ref="P87:U87"/>
    <mergeCell ref="V87:AA87"/>
    <mergeCell ref="AB89:AF89"/>
    <mergeCell ref="A90:D90"/>
    <mergeCell ref="E90:H90"/>
    <mergeCell ref="I90:L90"/>
    <mergeCell ref="M90:O90"/>
    <mergeCell ref="P90:U90"/>
    <mergeCell ref="V90:AA90"/>
    <mergeCell ref="AB90:AF90"/>
    <mergeCell ref="A89:D89"/>
    <mergeCell ref="E89:H89"/>
    <mergeCell ref="I89:L89"/>
    <mergeCell ref="M89:O89"/>
    <mergeCell ref="P89:U89"/>
    <mergeCell ref="V89:AA89"/>
    <mergeCell ref="AB91:AF91"/>
    <mergeCell ref="A92:D92"/>
    <mergeCell ref="E92:H92"/>
    <mergeCell ref="I92:L92"/>
    <mergeCell ref="M92:O92"/>
    <mergeCell ref="P92:U92"/>
    <mergeCell ref="V92:AA92"/>
    <mergeCell ref="AB92:AF92"/>
    <mergeCell ref="A91:D91"/>
    <mergeCell ref="E91:H91"/>
    <mergeCell ref="I91:L91"/>
    <mergeCell ref="M91:O91"/>
    <mergeCell ref="P91:U91"/>
    <mergeCell ref="V91:AA91"/>
    <mergeCell ref="AB93:AF93"/>
    <mergeCell ref="A94:D94"/>
    <mergeCell ref="E94:H94"/>
    <mergeCell ref="I94:L94"/>
    <mergeCell ref="M94:O94"/>
    <mergeCell ref="P94:U94"/>
    <mergeCell ref="V94:AA94"/>
    <mergeCell ref="AB94:AF94"/>
    <mergeCell ref="A93:D93"/>
    <mergeCell ref="E93:H93"/>
    <mergeCell ref="I93:L93"/>
    <mergeCell ref="M93:O93"/>
    <mergeCell ref="P93:U93"/>
    <mergeCell ref="V93:AA93"/>
    <mergeCell ref="AB95:AF95"/>
    <mergeCell ref="A96:D96"/>
    <mergeCell ref="E96:H96"/>
    <mergeCell ref="I96:L96"/>
    <mergeCell ref="M96:O96"/>
    <mergeCell ref="P96:U96"/>
    <mergeCell ref="V96:AA96"/>
    <mergeCell ref="AB96:AF96"/>
    <mergeCell ref="A95:D95"/>
    <mergeCell ref="E95:H95"/>
    <mergeCell ref="I95:L95"/>
    <mergeCell ref="M95:O95"/>
    <mergeCell ref="P95:U95"/>
    <mergeCell ref="V95:AA95"/>
    <mergeCell ref="AB97:AF97"/>
    <mergeCell ref="A98:D98"/>
    <mergeCell ref="E98:H98"/>
    <mergeCell ref="I98:L98"/>
    <mergeCell ref="M98:O98"/>
    <mergeCell ref="P98:U98"/>
    <mergeCell ref="V98:AA98"/>
    <mergeCell ref="AB98:AF98"/>
    <mergeCell ref="A97:D97"/>
    <mergeCell ref="E97:H97"/>
    <mergeCell ref="I97:L97"/>
    <mergeCell ref="M97:O97"/>
    <mergeCell ref="P97:U97"/>
    <mergeCell ref="V97:AA97"/>
    <mergeCell ref="AB99:AF99"/>
    <mergeCell ref="A100:D100"/>
    <mergeCell ref="E100:H100"/>
    <mergeCell ref="I100:L100"/>
    <mergeCell ref="M100:O100"/>
    <mergeCell ref="P100:U100"/>
    <mergeCell ref="V100:AA100"/>
    <mergeCell ref="AB100:AF100"/>
    <mergeCell ref="A99:D99"/>
    <mergeCell ref="E99:H99"/>
    <mergeCell ref="I99:L99"/>
    <mergeCell ref="M99:O99"/>
    <mergeCell ref="P99:U99"/>
    <mergeCell ref="V99:AA99"/>
    <mergeCell ref="AB101:AF101"/>
    <mergeCell ref="A102:D102"/>
    <mergeCell ref="E102:H102"/>
    <mergeCell ref="I102:L102"/>
    <mergeCell ref="M102:O102"/>
    <mergeCell ref="P102:U102"/>
    <mergeCell ref="V102:AA102"/>
    <mergeCell ref="AB102:AF102"/>
    <mergeCell ref="A101:D101"/>
    <mergeCell ref="E101:H101"/>
    <mergeCell ref="I101:L101"/>
    <mergeCell ref="M101:O101"/>
    <mergeCell ref="P101:U101"/>
    <mergeCell ref="V101:AA101"/>
    <mergeCell ref="AB103:AF103"/>
    <mergeCell ref="A104:D104"/>
    <mergeCell ref="E104:H104"/>
    <mergeCell ref="I104:L104"/>
    <mergeCell ref="M104:O104"/>
    <mergeCell ref="P104:U104"/>
    <mergeCell ref="V104:AA104"/>
    <mergeCell ref="AB104:AF104"/>
    <mergeCell ref="A103:D103"/>
    <mergeCell ref="E103:H103"/>
    <mergeCell ref="I103:L103"/>
    <mergeCell ref="M103:O103"/>
    <mergeCell ref="P103:U103"/>
    <mergeCell ref="V103:AA103"/>
    <mergeCell ref="AB105:AF105"/>
    <mergeCell ref="A106:D106"/>
    <mergeCell ref="E106:H106"/>
    <mergeCell ref="I106:L106"/>
    <mergeCell ref="M106:O106"/>
    <mergeCell ref="P106:U106"/>
    <mergeCell ref="V106:AA106"/>
    <mergeCell ref="AB106:AF106"/>
    <mergeCell ref="A105:D105"/>
    <mergeCell ref="E105:H105"/>
    <mergeCell ref="I105:L105"/>
    <mergeCell ref="M105:O105"/>
    <mergeCell ref="P105:U105"/>
    <mergeCell ref="V105:AA105"/>
    <mergeCell ref="AB107:AF107"/>
    <mergeCell ref="A108:D108"/>
    <mergeCell ref="E108:H108"/>
    <mergeCell ref="I108:L108"/>
    <mergeCell ref="M108:O108"/>
    <mergeCell ref="P108:U108"/>
    <mergeCell ref="V108:AA108"/>
    <mergeCell ref="AB108:AF108"/>
    <mergeCell ref="A107:D107"/>
    <mergeCell ref="E107:H107"/>
    <mergeCell ref="I107:L107"/>
    <mergeCell ref="M107:O107"/>
    <mergeCell ref="P107:U107"/>
    <mergeCell ref="V107:AA107"/>
    <mergeCell ref="AB109:AF109"/>
    <mergeCell ref="A110:D110"/>
    <mergeCell ref="E110:H110"/>
    <mergeCell ref="I110:L110"/>
    <mergeCell ref="M110:O110"/>
    <mergeCell ref="P110:U110"/>
    <mergeCell ref="V110:AA110"/>
    <mergeCell ref="AB110:AF110"/>
    <mergeCell ref="A109:D109"/>
    <mergeCell ref="E109:H109"/>
    <mergeCell ref="I109:L109"/>
    <mergeCell ref="M109:O109"/>
    <mergeCell ref="P109:U109"/>
    <mergeCell ref="V109:AA109"/>
    <mergeCell ref="AB111:AF111"/>
    <mergeCell ref="A112:D112"/>
    <mergeCell ref="E112:H112"/>
    <mergeCell ref="I112:L112"/>
    <mergeCell ref="M112:O112"/>
    <mergeCell ref="P112:U112"/>
    <mergeCell ref="V112:AA112"/>
    <mergeCell ref="AB112:AF112"/>
    <mergeCell ref="A111:D111"/>
    <mergeCell ref="E111:H111"/>
    <mergeCell ref="I111:L111"/>
    <mergeCell ref="M111:O111"/>
    <mergeCell ref="P111:U111"/>
    <mergeCell ref="V111:AA111"/>
    <mergeCell ref="AB113:AF113"/>
    <mergeCell ref="A114:D114"/>
    <mergeCell ref="E114:H114"/>
    <mergeCell ref="I114:L114"/>
    <mergeCell ref="M114:O114"/>
    <mergeCell ref="P114:U114"/>
    <mergeCell ref="V114:AA114"/>
    <mergeCell ref="AB114:AF114"/>
    <mergeCell ref="A113:D113"/>
    <mergeCell ref="E113:H113"/>
    <mergeCell ref="I113:L113"/>
    <mergeCell ref="M113:O113"/>
    <mergeCell ref="P113:U113"/>
    <mergeCell ref="V113:AA113"/>
  </mergeCells>
  <phoneticPr fontId="2" type="noConversion"/>
  <conditionalFormatting sqref="AI9">
    <cfRule type="cellIs" dxfId="49" priority="22" operator="equal">
      <formula>"주민오류"</formula>
    </cfRule>
    <cfRule type="cellIs" dxfId="48" priority="23" operator="equal">
      <formula>"OK"</formula>
    </cfRule>
  </conditionalFormatting>
  <conditionalFormatting sqref="AI8">
    <cfRule type="cellIs" dxfId="47" priority="20" operator="equal">
      <formula>"사업자오류"</formula>
    </cfRule>
    <cfRule type="cellIs" dxfId="46" priority="21" operator="equal">
      <formula>"OK"</formula>
    </cfRule>
  </conditionalFormatting>
  <conditionalFormatting sqref="AO8:AO9">
    <cfRule type="cellIs" dxfId="45" priority="19" operator="equal">
      <formula>TRUE</formula>
    </cfRule>
  </conditionalFormatting>
  <conditionalFormatting sqref="AO8:AO9">
    <cfRule type="cellIs" dxfId="44" priority="18" operator="equal">
      <formula>FALSE</formula>
    </cfRule>
  </conditionalFormatting>
  <conditionalFormatting sqref="AI43">
    <cfRule type="cellIs" dxfId="43" priority="16" operator="equal">
      <formula>"사업자오류"</formula>
    </cfRule>
    <cfRule type="cellIs" dxfId="42" priority="17" operator="equal">
      <formula>"OK"</formula>
    </cfRule>
  </conditionalFormatting>
  <conditionalFormatting sqref="AL43">
    <cfRule type="cellIs" dxfId="41" priority="13" operator="lessThan">
      <formula>10</formula>
    </cfRule>
    <cfRule type="cellIs" dxfId="40" priority="14" operator="greaterThan">
      <formula>10</formula>
    </cfRule>
    <cfRule type="cellIs" dxfId="39" priority="15" operator="equal">
      <formula>10</formula>
    </cfRule>
  </conditionalFormatting>
  <conditionalFormatting sqref="AI9">
    <cfRule type="cellIs" dxfId="38" priority="11" operator="equal">
      <formula>"주민오류"</formula>
    </cfRule>
    <cfRule type="cellIs" dxfId="37" priority="12" operator="equal">
      <formula>"OK"</formula>
    </cfRule>
  </conditionalFormatting>
  <conditionalFormatting sqref="AO9">
    <cfRule type="cellIs" dxfId="36" priority="10" operator="equal">
      <formula>TRUE</formula>
    </cfRule>
  </conditionalFormatting>
  <conditionalFormatting sqref="AO9">
    <cfRule type="cellIs" dxfId="35" priority="9" operator="equal">
      <formula>FALSE</formula>
    </cfRule>
  </conditionalFormatting>
  <conditionalFormatting sqref="AI9">
    <cfRule type="cellIs" dxfId="34" priority="5" operator="equal">
      <formula>"주민오류"</formula>
    </cfRule>
    <cfRule type="cellIs" dxfId="33" priority="6" operator="equal">
      <formula>"법인오류"</formula>
    </cfRule>
    <cfRule type="cellIs" dxfId="32" priority="7" operator="equal">
      <formula>"주민오류"</formula>
    </cfRule>
    <cfRule type="cellIs" dxfId="31" priority="8" operator="equal">
      <formula>"OK"</formula>
    </cfRule>
  </conditionalFormatting>
  <conditionalFormatting sqref="AO9">
    <cfRule type="cellIs" dxfId="30" priority="4" operator="equal">
      <formula>TRUE</formula>
    </cfRule>
  </conditionalFormatting>
  <conditionalFormatting sqref="AO9">
    <cfRule type="cellIs" dxfId="29" priority="3" operator="equal">
      <formula>FALSE</formula>
    </cfRule>
  </conditionalFormatting>
  <conditionalFormatting sqref="AI9">
    <cfRule type="cellIs" dxfId="28" priority="1" operator="equal">
      <formula>"주민오류"</formula>
    </cfRule>
    <cfRule type="cellIs" dxfId="27" priority="2" operator="equal">
      <formula>"OK"</formula>
    </cfRule>
  </conditionalFormatting>
  <printOptions horizontalCentered="1" verticalCentered="1"/>
  <pageMargins left="0.39370078740157483" right="0.39370078740157483" top="0.55118110236220474" bottom="0.35433070866141736" header="0.31496062992125984" footer="0.31496062992125984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114"/>
  <sheetViews>
    <sheetView showGridLines="0" zoomScale="150" zoomScaleNormal="150" workbookViewId="0">
      <selection activeCell="I15" sqref="I15:L15"/>
    </sheetView>
  </sheetViews>
  <sheetFormatPr defaultColWidth="2.75" defaultRowHeight="13.5" x14ac:dyDescent="0.3"/>
  <cols>
    <col min="1" max="33" width="2.75" style="1"/>
    <col min="34" max="34" width="8" style="1" bestFit="1" customWidth="1"/>
    <col min="35" max="35" width="6.75" style="1" customWidth="1"/>
    <col min="36" max="36" width="3.375" style="1" bestFit="1" customWidth="1"/>
    <col min="37" max="38" width="2.75" style="1"/>
    <col min="39" max="40" width="3.25" style="1" bestFit="1" customWidth="1"/>
    <col min="41" max="41" width="5.375" style="1" bestFit="1" customWidth="1"/>
    <col min="42" max="16384" width="2.75" style="1"/>
  </cols>
  <sheetData>
    <row r="1" spans="1:53" x14ac:dyDescent="0.3">
      <c r="A1" s="9"/>
    </row>
    <row r="2" spans="1:53" x14ac:dyDescent="0.3">
      <c r="A2" s="9"/>
    </row>
    <row r="3" spans="1:53" ht="8.25" customHeight="1" x14ac:dyDescent="0.3">
      <c r="A3" s="9"/>
    </row>
    <row r="4" spans="1:53" ht="20.25" customHeight="1" x14ac:dyDescent="0.3">
      <c r="A4" s="55" t="s">
        <v>37</v>
      </c>
      <c r="B4" s="55"/>
      <c r="C4" s="55"/>
      <c r="D4" s="55"/>
      <c r="E4" s="96" t="s">
        <v>55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8"/>
      <c r="AC4" s="55" t="s">
        <v>38</v>
      </c>
      <c r="AD4" s="55"/>
      <c r="AE4" s="55"/>
      <c r="AF4" s="55"/>
    </row>
    <row r="5" spans="1:53" ht="1.5" customHeight="1" x14ac:dyDescent="0.3">
      <c r="A5" s="79" t="s">
        <v>103</v>
      </c>
      <c r="B5" s="79"/>
      <c r="C5" s="79"/>
      <c r="D5" s="79"/>
      <c r="E5" s="230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2"/>
      <c r="AC5" s="95"/>
      <c r="AD5" s="95"/>
      <c r="AE5" s="95"/>
      <c r="AF5" s="95"/>
    </row>
    <row r="6" spans="1:53" ht="16.5" customHeight="1" x14ac:dyDescent="0.3">
      <c r="A6" s="79"/>
      <c r="B6" s="79"/>
      <c r="C6" s="79"/>
      <c r="D6" s="79"/>
      <c r="E6" s="230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2"/>
      <c r="AC6" s="95"/>
      <c r="AD6" s="95"/>
      <c r="AE6" s="95"/>
      <c r="AF6" s="95"/>
      <c r="AM6" s="1" t="s">
        <v>53</v>
      </c>
    </row>
    <row r="7" spans="1:53" ht="1.5" customHeight="1" x14ac:dyDescent="0.3">
      <c r="A7" s="79"/>
      <c r="B7" s="79"/>
      <c r="C7" s="79"/>
      <c r="D7" s="79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95"/>
      <c r="AD7" s="95"/>
      <c r="AE7" s="95"/>
      <c r="AF7" s="95"/>
    </row>
    <row r="8" spans="1:53" ht="30" customHeight="1" x14ac:dyDescent="0.3">
      <c r="A8" s="276" t="s">
        <v>73</v>
      </c>
      <c r="B8" s="188" t="s">
        <v>56</v>
      </c>
      <c r="C8" s="189"/>
      <c r="D8" s="189"/>
      <c r="E8" s="189"/>
      <c r="F8" s="189"/>
      <c r="G8" s="190"/>
      <c r="H8" s="273" t="s">
        <v>111</v>
      </c>
      <c r="I8" s="274"/>
      <c r="J8" s="274"/>
      <c r="K8" s="274"/>
      <c r="L8" s="274"/>
      <c r="M8" s="274"/>
      <c r="N8" s="274"/>
      <c r="O8" s="274"/>
      <c r="P8" s="275"/>
      <c r="Q8" s="188" t="s">
        <v>21</v>
      </c>
      <c r="R8" s="189"/>
      <c r="S8" s="189"/>
      <c r="T8" s="189"/>
      <c r="U8" s="189"/>
      <c r="V8" s="189"/>
      <c r="W8" s="190"/>
      <c r="X8" s="85">
        <v>3128612344</v>
      </c>
      <c r="Y8" s="86"/>
      <c r="Z8" s="86"/>
      <c r="AA8" s="86"/>
      <c r="AB8" s="86"/>
      <c r="AC8" s="86"/>
      <c r="AD8" s="86"/>
      <c r="AE8" s="86"/>
      <c r="AF8" s="87"/>
      <c r="AH8" s="20">
        <f>IF(10-MOD(MID(X8,1,1)*1+MID(X8,2,1)*3+MID(X8,3,1)*7+MID(X8,4,1)*1+MID(X8,5,1)*3+MID(X8,6,1)*7+MID(X8,7,1)*1+MID(X8,8,1)*3+INT((MID(X8,9,1)*5)/10)+MOD(MID(X8,9,1)*5,10),10)=10,0,10-MOD(MID(X8,1,1)*1+MID(X8,2,1)*3+MID(X8,3,1)*7+MID(X8,4,1)*1+MID(X8,5,1)*3+MID(X8,6,1)*7+MID(X8,7,1)*1+MID(X8,8,1)*3+INT((MID(X8,9,1)*5)/10)+MOD(MID(X8,9,1)*5,10),10))</f>
        <v>4</v>
      </c>
      <c r="AI8" s="31" t="str">
        <f>IF(INT(MID(X8,10,1))=AH8,"OK","사업자오류")</f>
        <v>OK</v>
      </c>
      <c r="AM8" s="1">
        <f>LEN(X8)</f>
        <v>10</v>
      </c>
      <c r="AN8" s="1">
        <v>10</v>
      </c>
      <c r="AO8" s="1" t="b">
        <f>AM8=AN8</f>
        <v>1</v>
      </c>
    </row>
    <row r="9" spans="1:53" ht="30" customHeight="1" x14ac:dyDescent="0.3">
      <c r="A9" s="277"/>
      <c r="B9" s="188" t="s">
        <v>57</v>
      </c>
      <c r="C9" s="189"/>
      <c r="D9" s="189"/>
      <c r="E9" s="189"/>
      <c r="F9" s="189"/>
      <c r="G9" s="190"/>
      <c r="H9" s="273" t="s">
        <v>112</v>
      </c>
      <c r="I9" s="274"/>
      <c r="J9" s="274"/>
      <c r="K9" s="274"/>
      <c r="L9" s="274"/>
      <c r="M9" s="274"/>
      <c r="N9" s="274"/>
      <c r="O9" s="274"/>
      <c r="P9" s="275"/>
      <c r="Q9" s="160" t="s">
        <v>22</v>
      </c>
      <c r="R9" s="161"/>
      <c r="S9" s="161"/>
      <c r="T9" s="161"/>
      <c r="U9" s="161"/>
      <c r="V9" s="161"/>
      <c r="W9" s="162"/>
      <c r="X9" s="92">
        <v>1615110123456</v>
      </c>
      <c r="Y9" s="93"/>
      <c r="Z9" s="93"/>
      <c r="AA9" s="93"/>
      <c r="AB9" s="93"/>
      <c r="AC9" s="93"/>
      <c r="AD9" s="93"/>
      <c r="AE9" s="93"/>
      <c r="AF9" s="94"/>
      <c r="AH9" s="20">
        <f>IF(MID(X8,4,1)="8",IF(10=10-MOD((MID(X9,1,1)*1+MID(X9,2,1)*2+MID(X9,3,1)*1+MID(X9,4,1)*2+MID(X9,5,1)*1+MID(X9,6,1)*2+MID(X9,7,1)*1+MID(X9,8,1)*2+MID(X9,9,1)*1+MID(X9,10,1)*2+MID(X9,11,1)*1+MID(X9,12,1)*2),10),0,10-MOD((MID(X9,1,1)*1+MID(X9,2,1)*2+MID(X9,3,1)*1+MID(X9,4,1)*2+MID(X9,5,1)*1+MID(X9,6,1)*2+MID(X9,7,1)*1+MID(X9,8,1)*2+MID(X9,9,1)*1+MID(X9,10,1)*2+MID(X9,11,1)*1+MID(X9,12,1)*2),10)),IF(LEN(CLEAN(X9))=10,IF(AND(VALUE(MID(X9,4,1))&gt;=1,VALUE(MID(X9,4,1))&lt;=4),MOD(11-MOD(0*2+0*3+0*4+MID(X9,1,1)*5+MID(X9,2,1)*6+MID(X9,3,1)*7+MID(X9,4,1)*8+MID(X9,5,1)*9+MID(X9,6,1)*2+MID(X9,7,1)*3+MID(X9,8,1)*4+MID(X9,9,1)*5,11),10),IF(AND(VALUE(MID(X9,4,1))&gt;=5,VALUE(MID(X9,4,1))&lt;=8),MOD(11-MOD(0*2+0*3+0*4+MID(X9,1,1)*5+MID(X9,2,1)*6+MID(X9,3,1)*7+MID(X9,4,1)*8+MID(X9,5,1)*9+MID(X9,6,1)*2+MID(X9,7,1)*3+MID(X9,8,1)*4+MID(X9,9,1)*5,11),10),"오류")),IF(LEN(CLEAN(X9))=11,IF(AND(VALUE(MID(X9,5,1))&gt;=1,VALUE(MID(X9,5,1))&lt;=4),MOD(11-MOD(0*2+0*3+MID(X9,1,1)*4+MID(X9,2,1)*5+MID(X9,3,1)*6+MID(X9,4,1)*7+MID(X9,5,1)*8+MID(X9,6,1)*9+MID(X9,7,1)*2+MID(X9,8,1)*3+MID(X9,9,1)*4+MID(X9,10,1)*5,11),10),IF(AND(VALUE(MID(X9,5,1))&gt;=5,VALUE(MID(X9,5,1))&lt;=8),MOD(11-MOD(0*2+0*3+MID(X9,1,1)*4+MID(X9,2,1)*5+MID(X9,3,1)*6+MID(X9,4,1)*7+MID(X9,5,1)*8+MID(X9,6,1)*9+MID(X9,7,1)*2+MID(X9,8,1)*3+MID(X9,9,1)*4+MID(X9,10,1)*5,11),10),"오류")),IF(LEN(CLEAN(X9))=12,IF(AND(VALUE(MID(X9,6,1))&gt;=1,VALUE(MID(X9,6,1))&lt;=4),MOD(11-MOD(0*2+MID(X9,1,1)*3+MID(X9,2,1)*4+MID(X9,3,1)*5+MID(X9,4,1)*6+MID(X9,5,1)*7+MID(X9,6,1)*8+MID(X9,7,1)*9+MID(X9,8,1)*2+MID(X9,9,1)*3+MID(X9,10,1)*4+MID(X9,11,1)*5,11),10),IF(AND(VALUE(MID(X9,7,1))&gt;=5,VALUE(MID(X9,7,1))&lt;=8),MOD(11-MOD(0*2+MID(X9,1,1)*3+MID(X9,2,1)*4+MID(X9,3,1)*5+MID(X9,4,1)*6+MID(X9,5,1)*7+MID(X9,6,1)*8+MID(X9,7,1)*9+MID(X9,8,1)*2+MID(X9,9,1)*3+MID(X9,10,1)*4+MID(X9,11,1)*5,11),10),"오류")),IF(AND(VALUE(MID(X9,7,1))&gt;=1,VALUE(MID(X9,7,1))&lt;=4),MOD(11-MOD(MID(X9,1,1)*2+MID(X9,2,1)*3+MID(X9,3,1)*4+MID(X9,4,1)*5+MID(X9,5,1)*6+MID(X9,6,1)*7+MID(X9,7,1)*8+MID(X9,8,1)*9+MID(X9,9,1)*2+MID(X9,10,1)*3+MID(X9,11,1)*4+MID(X9,12,1)*5,11),10),IF(AND(VALUE(MID(X9,7,1))&gt;=5,VALUE(MID(X9,7,1))&lt;=8),IF(LEN(CLEAN(X9))=12,MOD(MOD(11-MOD(0*2+MID(X9,1,1)*3+MID(X9,2,1)*4+MID(X9,3,1)*5+MID(X9,4,1)*6+MID(X9,5,1)*7+MID(X9,6,1)*8+MID(X9,7,1)*9+MID(X9,8,1)*2+MID(X9,9,1)*3+MID(X9,10,1)*4+MID(X9,11,1)*5,11),10)+2,10),MOD(MOD(11-MOD(MID(X9,1,1)*2+MID(X9,2,1)*3+MID(X9,3,1)*4+MID(X9,4,1)*5+MID(X9,5,1)*6+MID(X9,6,1)*7+MID(X9,7,1)*8+MID(X9,8,1)*9+MID(X9,9,1)*2+MID(X9,10,1)*3+MID(X9,11,1)*4+MID(X9,12,1)*5,11),10)+2,10))))))))</f>
        <v>9</v>
      </c>
      <c r="AI9" s="41" t="str">
        <f>IF(MID(X8,4,1)="8",IF(INT(RIGHT(X9,1))=AH9,"OK","법인오류"),IF(INT(RIGHT(X9,1))=AH9,"OK","주민오류"))</f>
        <v>법인오류</v>
      </c>
      <c r="AM9" s="1">
        <f>LEN(X9)</f>
        <v>13</v>
      </c>
      <c r="AN9" s="1">
        <v>13</v>
      </c>
      <c r="AO9" s="1" t="b">
        <f>AM9=AN9</f>
        <v>1</v>
      </c>
    </row>
    <row r="10" spans="1:53" ht="30" customHeight="1" x14ac:dyDescent="0.3">
      <c r="A10" s="277"/>
      <c r="B10" s="188" t="s">
        <v>58</v>
      </c>
      <c r="C10" s="189"/>
      <c r="D10" s="189"/>
      <c r="E10" s="189"/>
      <c r="F10" s="189"/>
      <c r="G10" s="190"/>
      <c r="H10" s="100" t="s">
        <v>113</v>
      </c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2"/>
    </row>
    <row r="11" spans="1:53" ht="26.25" customHeight="1" x14ac:dyDescent="0.3">
      <c r="A11" s="278"/>
      <c r="B11" s="160" t="s">
        <v>59</v>
      </c>
      <c r="C11" s="161"/>
      <c r="D11" s="161"/>
      <c r="E11" s="161"/>
      <c r="F11" s="161"/>
      <c r="G11" s="162"/>
      <c r="H11" s="82" t="s">
        <v>83</v>
      </c>
      <c r="I11" s="83"/>
      <c r="J11" s="83"/>
      <c r="K11" s="83"/>
      <c r="L11" s="83"/>
      <c r="M11" s="83"/>
      <c r="N11" s="83"/>
      <c r="O11" s="83"/>
      <c r="P11" s="84"/>
      <c r="Q11" s="55" t="s">
        <v>60</v>
      </c>
      <c r="R11" s="55"/>
      <c r="S11" s="55"/>
      <c r="T11" s="55"/>
      <c r="U11" s="55"/>
      <c r="V11" s="55"/>
      <c r="W11" s="55"/>
      <c r="X11" s="82">
        <v>1</v>
      </c>
      <c r="Y11" s="83"/>
      <c r="Z11" s="83"/>
      <c r="AA11" s="83"/>
      <c r="AB11" s="83"/>
      <c r="AC11" s="83"/>
      <c r="AD11" s="83"/>
      <c r="AE11" s="83"/>
      <c r="AF11" s="84"/>
    </row>
    <row r="12" spans="1:53" ht="22.5" customHeight="1" x14ac:dyDescent="0.3">
      <c r="A12" s="259" t="s">
        <v>61</v>
      </c>
      <c r="B12" s="260"/>
      <c r="C12" s="260"/>
      <c r="D12" s="261"/>
      <c r="E12" s="259" t="s">
        <v>62</v>
      </c>
      <c r="F12" s="260"/>
      <c r="G12" s="260"/>
      <c r="H12" s="261"/>
      <c r="I12" s="259" t="s">
        <v>63</v>
      </c>
      <c r="J12" s="260"/>
      <c r="K12" s="260"/>
      <c r="L12" s="261"/>
      <c r="M12" s="247" t="s">
        <v>64</v>
      </c>
      <c r="N12" s="248"/>
      <c r="O12" s="197"/>
      <c r="P12" s="247" t="s">
        <v>65</v>
      </c>
      <c r="Q12" s="248"/>
      <c r="R12" s="248"/>
      <c r="S12" s="248"/>
      <c r="T12" s="248"/>
      <c r="U12" s="197"/>
      <c r="V12" s="55" t="s">
        <v>66</v>
      </c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H12" s="247" t="s">
        <v>64</v>
      </c>
      <c r="AI12" s="248"/>
      <c r="AJ12" s="197"/>
      <c r="AK12" s="247" t="s">
        <v>65</v>
      </c>
      <c r="AL12" s="248"/>
      <c r="AM12" s="248"/>
      <c r="AN12" s="248"/>
      <c r="AO12" s="248"/>
      <c r="AP12" s="197"/>
      <c r="AQ12" s="55" t="s">
        <v>66</v>
      </c>
      <c r="AR12" s="55"/>
      <c r="AS12" s="55"/>
      <c r="AT12" s="55"/>
      <c r="AU12" s="55"/>
      <c r="AV12" s="55"/>
      <c r="AW12" s="55"/>
      <c r="AX12" s="55"/>
      <c r="AY12" s="55"/>
      <c r="AZ12" s="55"/>
      <c r="BA12" s="55"/>
    </row>
    <row r="13" spans="1:53" ht="22.5" customHeight="1" x14ac:dyDescent="0.3">
      <c r="A13" s="262"/>
      <c r="B13" s="122"/>
      <c r="C13" s="122"/>
      <c r="D13" s="123"/>
      <c r="E13" s="262"/>
      <c r="F13" s="122"/>
      <c r="G13" s="122"/>
      <c r="H13" s="123"/>
      <c r="I13" s="262"/>
      <c r="J13" s="122"/>
      <c r="K13" s="122"/>
      <c r="L13" s="123"/>
      <c r="M13" s="198"/>
      <c r="N13" s="249"/>
      <c r="O13" s="199"/>
      <c r="P13" s="198"/>
      <c r="Q13" s="249"/>
      <c r="R13" s="249"/>
      <c r="S13" s="249"/>
      <c r="T13" s="249"/>
      <c r="U13" s="199"/>
      <c r="V13" s="55" t="s">
        <v>67</v>
      </c>
      <c r="W13" s="55"/>
      <c r="X13" s="55"/>
      <c r="Y13" s="55"/>
      <c r="Z13" s="55"/>
      <c r="AA13" s="55"/>
      <c r="AB13" s="250" t="s">
        <v>68</v>
      </c>
      <c r="AC13" s="250"/>
      <c r="AD13" s="250"/>
      <c r="AE13" s="250"/>
      <c r="AF13" s="250"/>
      <c r="AH13" s="198"/>
      <c r="AI13" s="249"/>
      <c r="AJ13" s="199"/>
      <c r="AK13" s="198"/>
      <c r="AL13" s="249"/>
      <c r="AM13" s="249"/>
      <c r="AN13" s="249"/>
      <c r="AO13" s="249"/>
      <c r="AP13" s="199"/>
      <c r="AQ13" s="55" t="s">
        <v>67</v>
      </c>
      <c r="AR13" s="55"/>
      <c r="AS13" s="55"/>
      <c r="AT13" s="55"/>
      <c r="AU13" s="55"/>
      <c r="AV13" s="55"/>
      <c r="AW13" s="250" t="s">
        <v>68</v>
      </c>
      <c r="AX13" s="250"/>
      <c r="AY13" s="250"/>
      <c r="AZ13" s="250"/>
      <c r="BA13" s="250"/>
    </row>
    <row r="14" spans="1:53" ht="22.5" customHeight="1" x14ac:dyDescent="0.3">
      <c r="A14" s="265" t="s">
        <v>86</v>
      </c>
      <c r="B14" s="265"/>
      <c r="C14" s="265"/>
      <c r="D14" s="265"/>
      <c r="E14" s="266" t="s">
        <v>108</v>
      </c>
      <c r="F14" s="266"/>
      <c r="G14" s="266"/>
      <c r="H14" s="266"/>
      <c r="I14" s="267"/>
      <c r="J14" s="267"/>
      <c r="K14" s="267"/>
      <c r="L14" s="267"/>
      <c r="M14" s="253">
        <f ca="1">SUMIF($A$49:$D$114,A14,$M$49:$M$114)</f>
        <v>59</v>
      </c>
      <c r="N14" s="254"/>
      <c r="O14" s="255"/>
      <c r="P14" s="256">
        <f ca="1">SUMIF($A$49:$D$114,A14,$P$49:$P$114)</f>
        <v>152537019</v>
      </c>
      <c r="Q14" s="257"/>
      <c r="R14" s="257"/>
      <c r="S14" s="257"/>
      <c r="T14" s="257"/>
      <c r="U14" s="258"/>
      <c r="V14" s="256">
        <f ca="1">SUMIF($A$49:$D$114,A14,$V$49:$V$114)</f>
        <v>3812910</v>
      </c>
      <c r="W14" s="257"/>
      <c r="X14" s="257"/>
      <c r="Y14" s="257"/>
      <c r="Z14" s="257"/>
      <c r="AA14" s="258"/>
      <c r="AB14" s="256">
        <f ca="1">SUMIF($A$49:$D$114,A14,$AB$49:$AB$114)</f>
        <v>0</v>
      </c>
      <c r="AC14" s="257"/>
      <c r="AD14" s="257"/>
      <c r="AE14" s="257"/>
      <c r="AF14" s="258"/>
      <c r="AH14" s="246">
        <f ca="1">SUM(M14:O27)</f>
        <v>65</v>
      </c>
      <c r="AI14" s="246"/>
      <c r="AJ14" s="246"/>
      <c r="AK14" s="246">
        <f ca="1">SUM(P14:U27)</f>
        <v>279643889</v>
      </c>
      <c r="AL14" s="55"/>
      <c r="AM14" s="55"/>
      <c r="AN14" s="55"/>
      <c r="AO14" s="55"/>
      <c r="AP14" s="55"/>
      <c r="AQ14" s="246">
        <f ca="1">SUM(V14:AA27)</f>
        <v>2521360</v>
      </c>
      <c r="AR14" s="55"/>
      <c r="AS14" s="55"/>
      <c r="AT14" s="55"/>
      <c r="AU14" s="55"/>
      <c r="AV14" s="55"/>
      <c r="AW14" s="246">
        <f ca="1">SUM(AB14:AF27)</f>
        <v>0</v>
      </c>
      <c r="AX14" s="55"/>
      <c r="AY14" s="55"/>
      <c r="AZ14" s="55"/>
      <c r="BA14" s="55"/>
    </row>
    <row r="15" spans="1:53" ht="22.5" customHeight="1" x14ac:dyDescent="0.3">
      <c r="A15" s="265" t="s">
        <v>89</v>
      </c>
      <c r="B15" s="265"/>
      <c r="C15" s="265"/>
      <c r="D15" s="265"/>
      <c r="E15" s="266" t="s">
        <v>110</v>
      </c>
      <c r="F15" s="266"/>
      <c r="G15" s="266"/>
      <c r="H15" s="266"/>
      <c r="I15" s="267"/>
      <c r="J15" s="267"/>
      <c r="K15" s="267"/>
      <c r="L15" s="267"/>
      <c r="M15" s="253">
        <f t="shared" ref="M15:M16" ca="1" si="0">SUMIF($A$49:$D$114,A15,$M$49:$M$114)</f>
        <v>3</v>
      </c>
      <c r="N15" s="254"/>
      <c r="O15" s="255"/>
      <c r="P15" s="256">
        <f ca="1">SUMIF($A$49:$D$114,A15,$P$49:$P$114)</f>
        <v>121912031</v>
      </c>
      <c r="Q15" s="257"/>
      <c r="R15" s="257"/>
      <c r="S15" s="257"/>
      <c r="T15" s="257"/>
      <c r="U15" s="258"/>
      <c r="V15" s="256">
        <f ca="1">SUMIF($A$49:$D$114,A15,$V$49:$V$114)</f>
        <v>-1124880</v>
      </c>
      <c r="W15" s="257"/>
      <c r="X15" s="257"/>
      <c r="Y15" s="257"/>
      <c r="Z15" s="257"/>
      <c r="AA15" s="258"/>
      <c r="AB15" s="256">
        <f ca="1">SUMIF($A$49:$D$114,A14,$AB$49:$AB$114)</f>
        <v>0</v>
      </c>
      <c r="AC15" s="257"/>
      <c r="AD15" s="257"/>
      <c r="AE15" s="257"/>
      <c r="AF15" s="258"/>
      <c r="AH15" s="246">
        <f>SUM(M49:O78,M85:O114)</f>
        <v>68</v>
      </c>
      <c r="AI15" s="246"/>
      <c r="AJ15" s="246"/>
      <c r="AK15" s="246">
        <f>SUM(P49:U78,P85:U114)</f>
        <v>280603889</v>
      </c>
      <c r="AL15" s="55"/>
      <c r="AM15" s="55"/>
      <c r="AN15" s="55"/>
      <c r="AO15" s="55"/>
      <c r="AP15" s="55"/>
      <c r="AQ15" s="246">
        <f>SUM(V49:AA78,V85:AA114)</f>
        <v>2521360</v>
      </c>
      <c r="AR15" s="55"/>
      <c r="AS15" s="55"/>
      <c r="AT15" s="55"/>
      <c r="AU15" s="55"/>
      <c r="AV15" s="55"/>
      <c r="AW15" s="246">
        <f>SUM(AB49:AF78,AB85:AF114)</f>
        <v>0</v>
      </c>
      <c r="AX15" s="55"/>
      <c r="AY15" s="55"/>
      <c r="AZ15" s="55"/>
      <c r="BA15" s="55"/>
    </row>
    <row r="16" spans="1:53" ht="27" customHeight="1" x14ac:dyDescent="0.3">
      <c r="A16" s="265" t="s">
        <v>107</v>
      </c>
      <c r="B16" s="265"/>
      <c r="C16" s="265"/>
      <c r="D16" s="265"/>
      <c r="E16" s="266" t="s">
        <v>108</v>
      </c>
      <c r="F16" s="266"/>
      <c r="G16" s="266"/>
      <c r="H16" s="266"/>
      <c r="I16" s="267"/>
      <c r="J16" s="267"/>
      <c r="K16" s="267"/>
      <c r="L16" s="267"/>
      <c r="M16" s="253">
        <f t="shared" ca="1" si="0"/>
        <v>3</v>
      </c>
      <c r="N16" s="254"/>
      <c r="O16" s="255"/>
      <c r="P16" s="256">
        <f ca="1">SUMIF($A$49:$D$114,A16,$P$49:$P$114)</f>
        <v>5194839</v>
      </c>
      <c r="Q16" s="257"/>
      <c r="R16" s="257"/>
      <c r="S16" s="257"/>
      <c r="T16" s="257"/>
      <c r="U16" s="258"/>
      <c r="V16" s="256">
        <f ca="1">SUMIF($A$49:$D$114,A16,$V$49:$V$114)</f>
        <v>-166670</v>
      </c>
      <c r="W16" s="257"/>
      <c r="X16" s="257"/>
      <c r="Y16" s="257"/>
      <c r="Z16" s="257"/>
      <c r="AA16" s="258"/>
      <c r="AB16" s="256">
        <f ca="1">SUMIF($A$49:$D$114,A14,$AB$49:$AB$114)</f>
        <v>0</v>
      </c>
      <c r="AC16" s="257"/>
      <c r="AD16" s="257"/>
      <c r="AE16" s="257"/>
      <c r="AF16" s="258"/>
      <c r="AH16" s="246">
        <f ca="1">AH14-AH15</f>
        <v>-3</v>
      </c>
      <c r="AI16" s="246"/>
      <c r="AJ16" s="246"/>
      <c r="AK16" s="246">
        <f ca="1">AK14-AK15</f>
        <v>-960000</v>
      </c>
      <c r="AL16" s="55"/>
      <c r="AM16" s="55"/>
      <c r="AN16" s="55"/>
      <c r="AO16" s="55"/>
      <c r="AP16" s="55"/>
      <c r="AQ16" s="246">
        <f ca="1">AQ14-AQ15</f>
        <v>0</v>
      </c>
      <c r="AR16" s="55"/>
      <c r="AS16" s="55"/>
      <c r="AT16" s="55"/>
      <c r="AU16" s="55"/>
      <c r="AV16" s="55"/>
      <c r="AW16" s="246">
        <f ca="1">AW14-AW15</f>
        <v>0</v>
      </c>
      <c r="AX16" s="55"/>
      <c r="AY16" s="55"/>
      <c r="AZ16" s="55"/>
      <c r="BA16" s="55"/>
    </row>
    <row r="17" spans="1:32" ht="22.5" customHeight="1" x14ac:dyDescent="0.3">
      <c r="A17" s="265" t="s">
        <v>90</v>
      </c>
      <c r="B17" s="265"/>
      <c r="C17" s="265"/>
      <c r="D17" s="265"/>
      <c r="E17" s="266" t="s">
        <v>108</v>
      </c>
      <c r="F17" s="266"/>
      <c r="G17" s="266"/>
      <c r="H17" s="266"/>
      <c r="I17" s="267"/>
      <c r="J17" s="267"/>
      <c r="K17" s="267"/>
      <c r="L17" s="267"/>
      <c r="M17" s="253">
        <f t="shared" ref="M17" ca="1" si="1">SUMIF($A$49:$D$114,A17,$M$49:$M$114)</f>
        <v>0</v>
      </c>
      <c r="N17" s="254"/>
      <c r="O17" s="255"/>
      <c r="P17" s="256">
        <f ca="1">SUMIF($A$49:$D$114,A17,$P$49:$P$114)</f>
        <v>0</v>
      </c>
      <c r="Q17" s="257"/>
      <c r="R17" s="257"/>
      <c r="S17" s="257"/>
      <c r="T17" s="257"/>
      <c r="U17" s="258"/>
      <c r="V17" s="256">
        <f ca="1">SUMIF($A$49:$D$114,A17,$V$49:$V$114)</f>
        <v>0</v>
      </c>
      <c r="W17" s="257"/>
      <c r="X17" s="257"/>
      <c r="Y17" s="257"/>
      <c r="Z17" s="257"/>
      <c r="AA17" s="258"/>
      <c r="AB17" s="256">
        <f ca="1">SUMIF($A$49:$D$114,A15,$AB$49:$AB$114)</f>
        <v>0</v>
      </c>
      <c r="AC17" s="257"/>
      <c r="AD17" s="257"/>
      <c r="AE17" s="257"/>
      <c r="AF17" s="258"/>
    </row>
    <row r="18" spans="1:32" ht="22.5" customHeight="1" x14ac:dyDescent="0.3">
      <c r="A18" s="286" t="s">
        <v>87</v>
      </c>
      <c r="B18" s="287"/>
      <c r="C18" s="287"/>
      <c r="D18" s="288"/>
      <c r="E18" s="266" t="s">
        <v>108</v>
      </c>
      <c r="F18" s="266"/>
      <c r="G18" s="266"/>
      <c r="H18" s="266"/>
      <c r="I18" s="289"/>
      <c r="J18" s="290"/>
      <c r="K18" s="290"/>
      <c r="L18" s="291"/>
      <c r="M18" s="253">
        <f t="shared" ref="M18" ca="1" si="2">SUMIF($A$49:$D$114,A18,$M$49:$M$114)</f>
        <v>0</v>
      </c>
      <c r="N18" s="254"/>
      <c r="O18" s="255"/>
      <c r="P18" s="256">
        <f ca="1">SUMIF($A$49:$D$114,A18,$P$49:$P$114)</f>
        <v>0</v>
      </c>
      <c r="Q18" s="257"/>
      <c r="R18" s="257"/>
      <c r="S18" s="257"/>
      <c r="T18" s="257"/>
      <c r="U18" s="258"/>
      <c r="V18" s="256">
        <f ca="1">SUMIF($A$49:$D$114,A18,$V$49:$V$114)</f>
        <v>0</v>
      </c>
      <c r="W18" s="257"/>
      <c r="X18" s="257"/>
      <c r="Y18" s="257"/>
      <c r="Z18" s="257"/>
      <c r="AA18" s="258"/>
      <c r="AB18" s="256">
        <f ca="1">SUMIF($A$49:$D$114,A15,$AB$49:$AB$114)</f>
        <v>0</v>
      </c>
      <c r="AC18" s="257"/>
      <c r="AD18" s="257"/>
      <c r="AE18" s="257"/>
      <c r="AF18" s="258"/>
    </row>
    <row r="19" spans="1:32" ht="22.5" customHeight="1" x14ac:dyDescent="0.3">
      <c r="A19" s="265"/>
      <c r="B19" s="265"/>
      <c r="C19" s="265"/>
      <c r="D19" s="265"/>
      <c r="E19" s="266"/>
      <c r="F19" s="266"/>
      <c r="G19" s="266"/>
      <c r="H19" s="266"/>
      <c r="I19" s="267"/>
      <c r="J19" s="267"/>
      <c r="K19" s="267"/>
      <c r="L19" s="267"/>
      <c r="M19" s="253"/>
      <c r="N19" s="254"/>
      <c r="O19" s="255"/>
      <c r="P19" s="256"/>
      <c r="Q19" s="257"/>
      <c r="R19" s="257"/>
      <c r="S19" s="257"/>
      <c r="T19" s="257"/>
      <c r="U19" s="258"/>
      <c r="V19" s="256"/>
      <c r="W19" s="257"/>
      <c r="X19" s="257"/>
      <c r="Y19" s="257"/>
      <c r="Z19" s="257"/>
      <c r="AA19" s="258"/>
      <c r="AB19" s="256"/>
      <c r="AC19" s="257"/>
      <c r="AD19" s="257"/>
      <c r="AE19" s="257"/>
      <c r="AF19" s="258"/>
    </row>
    <row r="20" spans="1:32" ht="22.5" customHeight="1" x14ac:dyDescent="0.3">
      <c r="A20" s="265"/>
      <c r="B20" s="265"/>
      <c r="C20" s="265"/>
      <c r="D20" s="265"/>
      <c r="E20" s="266"/>
      <c r="F20" s="266"/>
      <c r="G20" s="266"/>
      <c r="H20" s="266"/>
      <c r="I20" s="267"/>
      <c r="J20" s="267"/>
      <c r="K20" s="267"/>
      <c r="L20" s="267"/>
      <c r="M20" s="253"/>
      <c r="N20" s="254"/>
      <c r="O20" s="255"/>
      <c r="P20" s="256"/>
      <c r="Q20" s="257"/>
      <c r="R20" s="257"/>
      <c r="S20" s="257"/>
      <c r="T20" s="257"/>
      <c r="U20" s="258"/>
      <c r="V20" s="256"/>
      <c r="W20" s="257"/>
      <c r="X20" s="257"/>
      <c r="Y20" s="257"/>
      <c r="Z20" s="257"/>
      <c r="AA20" s="258"/>
      <c r="AB20" s="256"/>
      <c r="AC20" s="257"/>
      <c r="AD20" s="257"/>
      <c r="AE20" s="257"/>
      <c r="AF20" s="258"/>
    </row>
    <row r="21" spans="1:32" ht="22.5" customHeight="1" x14ac:dyDescent="0.3">
      <c r="A21" s="265"/>
      <c r="B21" s="265"/>
      <c r="C21" s="265"/>
      <c r="D21" s="265"/>
      <c r="E21" s="266"/>
      <c r="F21" s="266"/>
      <c r="G21" s="266"/>
      <c r="H21" s="266"/>
      <c r="I21" s="267"/>
      <c r="J21" s="267"/>
      <c r="K21" s="267"/>
      <c r="L21" s="267"/>
      <c r="M21" s="253"/>
      <c r="N21" s="254"/>
      <c r="O21" s="255"/>
      <c r="P21" s="256"/>
      <c r="Q21" s="257"/>
      <c r="R21" s="257"/>
      <c r="S21" s="257"/>
      <c r="T21" s="257"/>
      <c r="U21" s="258"/>
      <c r="V21" s="256"/>
      <c r="W21" s="257"/>
      <c r="X21" s="257"/>
      <c r="Y21" s="257"/>
      <c r="Z21" s="257"/>
      <c r="AA21" s="258"/>
      <c r="AB21" s="256"/>
      <c r="AC21" s="257"/>
      <c r="AD21" s="257"/>
      <c r="AE21" s="257"/>
      <c r="AF21" s="258"/>
    </row>
    <row r="22" spans="1:32" ht="22.5" customHeight="1" x14ac:dyDescent="0.3">
      <c r="A22" s="265"/>
      <c r="B22" s="265"/>
      <c r="C22" s="265"/>
      <c r="D22" s="265"/>
      <c r="E22" s="266"/>
      <c r="F22" s="266"/>
      <c r="G22" s="266"/>
      <c r="H22" s="266"/>
      <c r="I22" s="267"/>
      <c r="J22" s="267"/>
      <c r="K22" s="267"/>
      <c r="L22" s="267"/>
      <c r="M22" s="253"/>
      <c r="N22" s="254"/>
      <c r="O22" s="255"/>
      <c r="P22" s="256"/>
      <c r="Q22" s="257"/>
      <c r="R22" s="257"/>
      <c r="S22" s="257"/>
      <c r="T22" s="257"/>
      <c r="U22" s="258"/>
      <c r="V22" s="256"/>
      <c r="W22" s="257"/>
      <c r="X22" s="257"/>
      <c r="Y22" s="257"/>
      <c r="Z22" s="257"/>
      <c r="AA22" s="258"/>
      <c r="AB22" s="256"/>
      <c r="AC22" s="257"/>
      <c r="AD22" s="257"/>
      <c r="AE22" s="257"/>
      <c r="AF22" s="258"/>
    </row>
    <row r="23" spans="1:32" ht="22.5" customHeight="1" x14ac:dyDescent="0.3">
      <c r="A23" s="265"/>
      <c r="B23" s="265"/>
      <c r="C23" s="265"/>
      <c r="D23" s="265"/>
      <c r="E23" s="266"/>
      <c r="F23" s="266"/>
      <c r="G23" s="266"/>
      <c r="H23" s="266"/>
      <c r="I23" s="267"/>
      <c r="J23" s="267"/>
      <c r="K23" s="267"/>
      <c r="L23" s="267"/>
      <c r="M23" s="253"/>
      <c r="N23" s="254"/>
      <c r="O23" s="255"/>
      <c r="P23" s="256"/>
      <c r="Q23" s="257"/>
      <c r="R23" s="257"/>
      <c r="S23" s="257"/>
      <c r="T23" s="257"/>
      <c r="U23" s="258"/>
      <c r="V23" s="256"/>
      <c r="W23" s="257"/>
      <c r="X23" s="257"/>
      <c r="Y23" s="257"/>
      <c r="Z23" s="257"/>
      <c r="AA23" s="258"/>
      <c r="AB23" s="256"/>
      <c r="AC23" s="257"/>
      <c r="AD23" s="257"/>
      <c r="AE23" s="257"/>
      <c r="AF23" s="258"/>
    </row>
    <row r="24" spans="1:32" ht="22.5" customHeight="1" x14ac:dyDescent="0.3">
      <c r="A24" s="265"/>
      <c r="B24" s="265"/>
      <c r="C24" s="265"/>
      <c r="D24" s="265"/>
      <c r="E24" s="266"/>
      <c r="F24" s="266"/>
      <c r="G24" s="266"/>
      <c r="H24" s="266"/>
      <c r="I24" s="267"/>
      <c r="J24" s="267"/>
      <c r="K24" s="267"/>
      <c r="L24" s="267"/>
      <c r="M24" s="253"/>
      <c r="N24" s="254"/>
      <c r="O24" s="255"/>
      <c r="P24" s="256"/>
      <c r="Q24" s="257"/>
      <c r="R24" s="257"/>
      <c r="S24" s="257"/>
      <c r="T24" s="257"/>
      <c r="U24" s="258"/>
      <c r="V24" s="256"/>
      <c r="W24" s="257"/>
      <c r="X24" s="257"/>
      <c r="Y24" s="257"/>
      <c r="Z24" s="257"/>
      <c r="AA24" s="258"/>
      <c r="AB24" s="256"/>
      <c r="AC24" s="257"/>
      <c r="AD24" s="257"/>
      <c r="AE24" s="257"/>
      <c r="AF24" s="258"/>
    </row>
    <row r="25" spans="1:32" ht="22.5" customHeight="1" x14ac:dyDescent="0.3">
      <c r="A25" s="265"/>
      <c r="B25" s="265"/>
      <c r="C25" s="265"/>
      <c r="D25" s="265"/>
      <c r="E25" s="266"/>
      <c r="F25" s="266"/>
      <c r="G25" s="266"/>
      <c r="H25" s="266"/>
      <c r="I25" s="267"/>
      <c r="J25" s="267"/>
      <c r="K25" s="267"/>
      <c r="L25" s="267"/>
      <c r="M25" s="253"/>
      <c r="N25" s="254"/>
      <c r="O25" s="255"/>
      <c r="P25" s="256"/>
      <c r="Q25" s="257"/>
      <c r="R25" s="257"/>
      <c r="S25" s="257"/>
      <c r="T25" s="257"/>
      <c r="U25" s="258"/>
      <c r="V25" s="256"/>
      <c r="W25" s="257"/>
      <c r="X25" s="257"/>
      <c r="Y25" s="257"/>
      <c r="Z25" s="257"/>
      <c r="AA25" s="258"/>
      <c r="AB25" s="256"/>
      <c r="AC25" s="257"/>
      <c r="AD25" s="257"/>
      <c r="AE25" s="257"/>
      <c r="AF25" s="258"/>
    </row>
    <row r="26" spans="1:32" ht="22.5" customHeight="1" x14ac:dyDescent="0.3">
      <c r="A26" s="265"/>
      <c r="B26" s="265"/>
      <c r="C26" s="265"/>
      <c r="D26" s="265"/>
      <c r="E26" s="266"/>
      <c r="F26" s="266"/>
      <c r="G26" s="266"/>
      <c r="H26" s="266"/>
      <c r="I26" s="267"/>
      <c r="J26" s="267"/>
      <c r="K26" s="267"/>
      <c r="L26" s="267"/>
      <c r="M26" s="253"/>
      <c r="N26" s="254"/>
      <c r="O26" s="255"/>
      <c r="P26" s="256"/>
      <c r="Q26" s="257"/>
      <c r="R26" s="257"/>
      <c r="S26" s="257"/>
      <c r="T26" s="257"/>
      <c r="U26" s="258"/>
      <c r="V26" s="256"/>
      <c r="W26" s="257"/>
      <c r="X26" s="257"/>
      <c r="Y26" s="257"/>
      <c r="Z26" s="257"/>
      <c r="AA26" s="258"/>
      <c r="AB26" s="256"/>
      <c r="AC26" s="257"/>
      <c r="AD26" s="257"/>
      <c r="AE26" s="257"/>
      <c r="AF26" s="258"/>
    </row>
    <row r="27" spans="1:32" ht="22.5" customHeight="1" x14ac:dyDescent="0.3">
      <c r="A27" s="265"/>
      <c r="B27" s="265"/>
      <c r="C27" s="265"/>
      <c r="D27" s="265"/>
      <c r="E27" s="266"/>
      <c r="F27" s="266"/>
      <c r="G27" s="266"/>
      <c r="H27" s="266"/>
      <c r="I27" s="267"/>
      <c r="J27" s="267"/>
      <c r="K27" s="267"/>
      <c r="L27" s="267"/>
      <c r="M27" s="253"/>
      <c r="N27" s="254"/>
      <c r="O27" s="255"/>
      <c r="P27" s="256"/>
      <c r="Q27" s="257"/>
      <c r="R27" s="257"/>
      <c r="S27" s="257"/>
      <c r="T27" s="257"/>
      <c r="U27" s="258"/>
      <c r="V27" s="256"/>
      <c r="W27" s="257"/>
      <c r="X27" s="257"/>
      <c r="Y27" s="257"/>
      <c r="Z27" s="257"/>
      <c r="AA27" s="258"/>
      <c r="AB27" s="256"/>
      <c r="AC27" s="257"/>
      <c r="AD27" s="257"/>
      <c r="AE27" s="257"/>
      <c r="AF27" s="258"/>
    </row>
    <row r="28" spans="1:32" ht="3.75" customHeight="1" x14ac:dyDescent="0.3">
      <c r="A28" s="14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5"/>
    </row>
    <row r="29" spans="1:32" ht="16.5" customHeight="1" x14ac:dyDescent="0.3">
      <c r="A29" s="14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5"/>
    </row>
    <row r="30" spans="1:32" x14ac:dyDescent="0.3">
      <c r="A30" s="14"/>
      <c r="B30" s="11" t="s">
        <v>69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5"/>
    </row>
    <row r="31" spans="1:32" ht="7.5" customHeight="1" x14ac:dyDescent="0.3">
      <c r="A31" s="1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5"/>
    </row>
    <row r="32" spans="1:32" ht="7.5" customHeight="1" x14ac:dyDescent="0.3">
      <c r="A32" s="14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5"/>
    </row>
    <row r="33" spans="1:38" ht="11.25" customHeight="1" x14ac:dyDescent="0.3">
      <c r="A33" s="14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81" t="str">
        <f>H8</f>
        <v>(주)마하나임</v>
      </c>
      <c r="Q33" s="81"/>
      <c r="R33" s="81"/>
      <c r="S33" s="81"/>
      <c r="T33" s="81"/>
      <c r="U33" s="81"/>
      <c r="V33" s="81"/>
      <c r="W33" s="81"/>
      <c r="X33" s="81"/>
      <c r="Y33" s="81"/>
      <c r="Z33" s="11"/>
      <c r="AA33" s="11"/>
      <c r="AB33" s="11"/>
      <c r="AC33" s="11"/>
      <c r="AD33" s="11"/>
      <c r="AE33" s="11"/>
      <c r="AF33" s="15"/>
    </row>
    <row r="34" spans="1:38" x14ac:dyDescent="0.3">
      <c r="A34" s="14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6" t="s">
        <v>31</v>
      </c>
      <c r="P34" s="81" t="str">
        <f>H9</f>
        <v>채수빈</v>
      </c>
      <c r="Q34" s="81"/>
      <c r="R34" s="81"/>
      <c r="S34" s="81"/>
      <c r="T34" s="81"/>
      <c r="U34" s="81"/>
      <c r="V34" s="81"/>
      <c r="W34" s="81"/>
      <c r="X34" s="81"/>
      <c r="Y34" s="81"/>
      <c r="Z34" s="19" t="s">
        <v>48</v>
      </c>
      <c r="AA34" s="11"/>
      <c r="AB34" s="11"/>
      <c r="AC34" s="11"/>
      <c r="AD34" s="11"/>
      <c r="AE34" s="11"/>
      <c r="AF34" s="15"/>
    </row>
    <row r="35" spans="1:38" ht="11.25" customHeight="1" x14ac:dyDescent="0.3">
      <c r="A35" s="1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8"/>
    </row>
    <row r="36" spans="1:38" ht="3.75" customHeight="1" x14ac:dyDescent="0.3">
      <c r="A36" s="14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5"/>
    </row>
    <row r="37" spans="1:38" x14ac:dyDescent="0.3">
      <c r="A37" s="14"/>
      <c r="B37" s="11" t="s">
        <v>70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5"/>
    </row>
    <row r="38" spans="1:38" ht="7.5" customHeight="1" x14ac:dyDescent="0.3">
      <c r="A38" s="14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5"/>
    </row>
    <row r="39" spans="1:38" ht="16.5" customHeight="1" x14ac:dyDescent="0.3">
      <c r="A39" s="14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268">
        <f ca="1">TODAY()</f>
        <v>44133</v>
      </c>
      <c r="U39" s="268"/>
      <c r="V39" s="268"/>
      <c r="W39" s="268"/>
      <c r="X39" s="268"/>
      <c r="Y39" s="268"/>
      <c r="Z39" s="268"/>
      <c r="AA39" s="268"/>
      <c r="AB39" s="11"/>
      <c r="AC39" s="11"/>
      <c r="AD39" s="11"/>
      <c r="AE39" s="11"/>
      <c r="AF39" s="15"/>
    </row>
    <row r="40" spans="1:38" ht="7.5" customHeight="1" x14ac:dyDescent="0.3">
      <c r="A40" s="14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5"/>
    </row>
    <row r="41" spans="1:38" x14ac:dyDescent="0.3">
      <c r="A41" s="14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6" t="s">
        <v>30</v>
      </c>
      <c r="P41" s="269" t="s">
        <v>51</v>
      </c>
      <c r="Q41" s="269"/>
      <c r="R41" s="269"/>
      <c r="S41" s="269"/>
      <c r="T41" s="269"/>
      <c r="U41" s="269"/>
      <c r="V41" s="269"/>
      <c r="W41" s="269"/>
      <c r="X41" s="269"/>
      <c r="Y41" s="269"/>
      <c r="Z41" s="19" t="s">
        <v>50</v>
      </c>
      <c r="AA41" s="11"/>
      <c r="AB41" s="11"/>
      <c r="AC41" s="11"/>
      <c r="AD41" s="11"/>
      <c r="AE41" s="11"/>
      <c r="AF41" s="15"/>
    </row>
    <row r="42" spans="1:38" ht="7.5" customHeight="1" x14ac:dyDescent="0.3">
      <c r="A42" s="14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5"/>
      <c r="AL42" s="1" t="s">
        <v>173</v>
      </c>
    </row>
    <row r="43" spans="1:38" ht="22.5" customHeight="1" x14ac:dyDescent="0.3">
      <c r="A43" s="68" t="s">
        <v>33</v>
      </c>
      <c r="B43" s="69"/>
      <c r="C43" s="70"/>
      <c r="D43" s="55" t="s">
        <v>10</v>
      </c>
      <c r="E43" s="55"/>
      <c r="F43" s="55"/>
      <c r="G43" s="55"/>
      <c r="H43" s="76" t="s">
        <v>168</v>
      </c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8"/>
      <c r="T43" s="263" t="s">
        <v>176</v>
      </c>
      <c r="U43" s="264"/>
      <c r="V43" s="264"/>
      <c r="W43" s="264"/>
      <c r="X43" s="64">
        <v>3128512347</v>
      </c>
      <c r="Y43" s="64"/>
      <c r="Z43" s="64"/>
      <c r="AA43" s="64"/>
      <c r="AB43" s="64"/>
      <c r="AC43" s="64"/>
      <c r="AD43" s="64"/>
      <c r="AE43" s="64"/>
      <c r="AF43" s="64"/>
      <c r="AH43" s="20">
        <f>IF(10-MOD(MID(X43,1,1)*1+MID(X43,2,1)*3+MID(X43,3,1)*7+MID(X43,4,1)*1+MID(X43,5,1)*3+MID(X43,6,1)*7+MID(X43,7,1)*1+MID(X43,8,1)*3+INT((MID(X43,9,1)*5)/10)+MOD(MID(X43,9,1)*5,10),10)=10,0,10-MOD(MID(X43,1,1)*1+MID(X43,2,1)*3+MID(X43,3,1)*7+MID(X43,4,1)*1+MID(X43,5,1)*3+MID(X43,6,1)*7+MID(X43,7,1)*1+MID(X43,8,1)*3+INT((MID(X43,9,1)*5)/10)+MOD(MID(X43,9,1)*5,10),10))</f>
        <v>7</v>
      </c>
      <c r="AI43" s="20" t="str">
        <f>IF(INT(MID(X43,10,1))=AH43,"OK","사업자오류")</f>
        <v>OK</v>
      </c>
      <c r="AL43" s="46">
        <f>LEN(X43)</f>
        <v>10</v>
      </c>
    </row>
    <row r="44" spans="1:38" ht="27.75" customHeight="1" x14ac:dyDescent="0.3">
      <c r="A44" s="71"/>
      <c r="B44" s="72"/>
      <c r="C44" s="73"/>
      <c r="D44" s="74" t="s">
        <v>177</v>
      </c>
      <c r="E44" s="74"/>
      <c r="F44" s="74"/>
      <c r="G44" s="74"/>
      <c r="H44" s="270" t="s">
        <v>114</v>
      </c>
      <c r="I44" s="271"/>
      <c r="J44" s="271"/>
      <c r="K44" s="271"/>
      <c r="L44" s="271"/>
      <c r="M44" s="271"/>
      <c r="N44" s="271"/>
      <c r="O44" s="271"/>
      <c r="P44" s="271"/>
      <c r="Q44" s="271"/>
      <c r="R44" s="271"/>
      <c r="S44" s="272"/>
      <c r="T44" s="55" t="s">
        <v>34</v>
      </c>
      <c r="U44" s="55"/>
      <c r="V44" s="55"/>
      <c r="W44" s="55"/>
      <c r="X44" s="95" t="s">
        <v>52</v>
      </c>
      <c r="Y44" s="95"/>
      <c r="Z44" s="95"/>
      <c r="AA44" s="95"/>
      <c r="AB44" s="95"/>
      <c r="AC44" s="95"/>
      <c r="AD44" s="95"/>
      <c r="AE44" s="95"/>
      <c r="AF44" s="95"/>
    </row>
    <row r="45" spans="1:38" x14ac:dyDescent="0.3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9" t="s">
        <v>71</v>
      </c>
    </row>
    <row r="46" spans="1:38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27"/>
    </row>
    <row r="47" spans="1:38" ht="18.75" customHeight="1" x14ac:dyDescent="0.3">
      <c r="A47" s="259" t="s">
        <v>61</v>
      </c>
      <c r="B47" s="260"/>
      <c r="C47" s="260"/>
      <c r="D47" s="261"/>
      <c r="E47" s="259" t="s">
        <v>62</v>
      </c>
      <c r="F47" s="260"/>
      <c r="G47" s="260"/>
      <c r="H47" s="261"/>
      <c r="I47" s="259" t="s">
        <v>63</v>
      </c>
      <c r="J47" s="260"/>
      <c r="K47" s="260"/>
      <c r="L47" s="261"/>
      <c r="M47" s="247" t="s">
        <v>64</v>
      </c>
      <c r="N47" s="248"/>
      <c r="O47" s="197"/>
      <c r="P47" s="247" t="s">
        <v>65</v>
      </c>
      <c r="Q47" s="248"/>
      <c r="R47" s="248"/>
      <c r="S47" s="248"/>
      <c r="T47" s="248"/>
      <c r="U47" s="197"/>
      <c r="V47" s="55" t="s">
        <v>66</v>
      </c>
      <c r="W47" s="55"/>
      <c r="X47" s="55"/>
      <c r="Y47" s="55"/>
      <c r="Z47" s="55"/>
      <c r="AA47" s="55"/>
      <c r="AB47" s="55"/>
      <c r="AC47" s="55"/>
      <c r="AD47" s="55"/>
      <c r="AE47" s="55"/>
      <c r="AF47" s="55"/>
    </row>
    <row r="48" spans="1:38" ht="18.75" customHeight="1" x14ac:dyDescent="0.3">
      <c r="A48" s="262"/>
      <c r="B48" s="122"/>
      <c r="C48" s="122"/>
      <c r="D48" s="123"/>
      <c r="E48" s="262"/>
      <c r="F48" s="122"/>
      <c r="G48" s="122"/>
      <c r="H48" s="123"/>
      <c r="I48" s="262"/>
      <c r="J48" s="122"/>
      <c r="K48" s="122"/>
      <c r="L48" s="123"/>
      <c r="M48" s="198"/>
      <c r="N48" s="249"/>
      <c r="O48" s="199"/>
      <c r="P48" s="198"/>
      <c r="Q48" s="249"/>
      <c r="R48" s="249"/>
      <c r="S48" s="249"/>
      <c r="T48" s="249"/>
      <c r="U48" s="199"/>
      <c r="V48" s="55" t="s">
        <v>67</v>
      </c>
      <c r="W48" s="55"/>
      <c r="X48" s="55"/>
      <c r="Y48" s="55"/>
      <c r="Z48" s="55"/>
      <c r="AA48" s="55"/>
      <c r="AB48" s="250" t="s">
        <v>68</v>
      </c>
      <c r="AC48" s="250"/>
      <c r="AD48" s="250"/>
      <c r="AE48" s="250"/>
      <c r="AF48" s="250"/>
    </row>
    <row r="49" spans="1:34" ht="22.5" customHeight="1" x14ac:dyDescent="0.3">
      <c r="A49" s="251" t="s">
        <v>86</v>
      </c>
      <c r="B49" s="251"/>
      <c r="C49" s="251"/>
      <c r="D49" s="251"/>
      <c r="E49" s="252">
        <v>42736</v>
      </c>
      <c r="F49" s="252"/>
      <c r="G49" s="252"/>
      <c r="H49" s="252"/>
      <c r="I49" s="252">
        <v>42795</v>
      </c>
      <c r="J49" s="252"/>
      <c r="K49" s="252"/>
      <c r="L49" s="252"/>
      <c r="M49" s="253">
        <v>3</v>
      </c>
      <c r="N49" s="254"/>
      <c r="O49" s="255"/>
      <c r="P49" s="253">
        <v>11900000</v>
      </c>
      <c r="Q49" s="254"/>
      <c r="R49" s="254"/>
      <c r="S49" s="254"/>
      <c r="T49" s="254"/>
      <c r="U49" s="255"/>
      <c r="V49" s="256">
        <v>441870</v>
      </c>
      <c r="W49" s="257"/>
      <c r="X49" s="257"/>
      <c r="Y49" s="257"/>
      <c r="Z49" s="257"/>
      <c r="AA49" s="258"/>
      <c r="AB49" s="253"/>
      <c r="AC49" s="254"/>
      <c r="AD49" s="254"/>
      <c r="AE49" s="254"/>
      <c r="AF49" s="255"/>
      <c r="AH49" s="1">
        <v>1</v>
      </c>
    </row>
    <row r="50" spans="1:34" ht="22.5" customHeight="1" x14ac:dyDescent="0.3">
      <c r="A50" s="251" t="s">
        <v>89</v>
      </c>
      <c r="B50" s="251"/>
      <c r="C50" s="251"/>
      <c r="D50" s="251"/>
      <c r="E50" s="252">
        <v>42767</v>
      </c>
      <c r="F50" s="252"/>
      <c r="G50" s="252"/>
      <c r="H50" s="252"/>
      <c r="I50" s="252">
        <v>42826</v>
      </c>
      <c r="J50" s="252"/>
      <c r="K50" s="252"/>
      <c r="L50" s="252"/>
      <c r="M50" s="253">
        <v>3</v>
      </c>
      <c r="N50" s="254"/>
      <c r="O50" s="255"/>
      <c r="P50" s="253">
        <v>121912031</v>
      </c>
      <c r="Q50" s="254"/>
      <c r="R50" s="254"/>
      <c r="S50" s="254"/>
      <c r="T50" s="254"/>
      <c r="U50" s="255"/>
      <c r="V50" s="256">
        <v>-1124880</v>
      </c>
      <c r="W50" s="257"/>
      <c r="X50" s="257"/>
      <c r="Y50" s="257"/>
      <c r="Z50" s="257"/>
      <c r="AA50" s="258"/>
      <c r="AB50" s="253"/>
      <c r="AC50" s="254"/>
      <c r="AD50" s="254"/>
      <c r="AE50" s="254"/>
      <c r="AF50" s="255"/>
      <c r="AH50" s="1">
        <f>AH49+1</f>
        <v>2</v>
      </c>
    </row>
    <row r="51" spans="1:34" ht="22.5" customHeight="1" x14ac:dyDescent="0.3">
      <c r="A51" s="251" t="s">
        <v>86</v>
      </c>
      <c r="B51" s="251"/>
      <c r="C51" s="251"/>
      <c r="D51" s="251"/>
      <c r="E51" s="252">
        <v>42767</v>
      </c>
      <c r="F51" s="252"/>
      <c r="G51" s="252"/>
      <c r="H51" s="252"/>
      <c r="I51" s="252">
        <v>42826</v>
      </c>
      <c r="J51" s="252"/>
      <c r="K51" s="252"/>
      <c r="L51" s="252"/>
      <c r="M51" s="253">
        <v>4</v>
      </c>
      <c r="N51" s="254"/>
      <c r="O51" s="255"/>
      <c r="P51" s="253">
        <v>13600000</v>
      </c>
      <c r="Q51" s="254"/>
      <c r="R51" s="254"/>
      <c r="S51" s="254"/>
      <c r="T51" s="254"/>
      <c r="U51" s="255"/>
      <c r="V51" s="256">
        <v>450460</v>
      </c>
      <c r="W51" s="257"/>
      <c r="X51" s="257"/>
      <c r="Y51" s="257"/>
      <c r="Z51" s="257"/>
      <c r="AA51" s="258"/>
      <c r="AB51" s="253"/>
      <c r="AC51" s="254"/>
      <c r="AD51" s="254"/>
      <c r="AE51" s="254"/>
      <c r="AF51" s="255"/>
      <c r="AH51" s="1">
        <f t="shared" ref="AH51:AH78" si="3">AH50+1</f>
        <v>3</v>
      </c>
    </row>
    <row r="52" spans="1:34" ht="22.5" customHeight="1" x14ac:dyDescent="0.3">
      <c r="A52" s="251" t="s">
        <v>86</v>
      </c>
      <c r="B52" s="251"/>
      <c r="C52" s="251"/>
      <c r="D52" s="251"/>
      <c r="E52" s="252">
        <v>42795</v>
      </c>
      <c r="F52" s="252"/>
      <c r="G52" s="252"/>
      <c r="H52" s="252"/>
      <c r="I52" s="252">
        <v>42856</v>
      </c>
      <c r="J52" s="252"/>
      <c r="K52" s="252"/>
      <c r="L52" s="252"/>
      <c r="M52" s="253">
        <v>7</v>
      </c>
      <c r="N52" s="254"/>
      <c r="O52" s="255"/>
      <c r="P52" s="253">
        <v>20900000</v>
      </c>
      <c r="Q52" s="254"/>
      <c r="R52" s="254"/>
      <c r="S52" s="254"/>
      <c r="T52" s="254"/>
      <c r="U52" s="255"/>
      <c r="V52" s="256">
        <v>634270</v>
      </c>
      <c r="W52" s="257"/>
      <c r="X52" s="257"/>
      <c r="Y52" s="257"/>
      <c r="Z52" s="257"/>
      <c r="AA52" s="258"/>
      <c r="AB52" s="253"/>
      <c r="AC52" s="254"/>
      <c r="AD52" s="254"/>
      <c r="AE52" s="254"/>
      <c r="AF52" s="255"/>
      <c r="AH52" s="1">
        <f t="shared" si="3"/>
        <v>4</v>
      </c>
    </row>
    <row r="53" spans="1:34" ht="26.25" customHeight="1" x14ac:dyDescent="0.3">
      <c r="A53" s="283" t="s">
        <v>107</v>
      </c>
      <c r="B53" s="284"/>
      <c r="C53" s="284"/>
      <c r="D53" s="285"/>
      <c r="E53" s="252">
        <v>42795</v>
      </c>
      <c r="F53" s="252"/>
      <c r="G53" s="252"/>
      <c r="H53" s="252"/>
      <c r="I53" s="252">
        <v>42887</v>
      </c>
      <c r="J53" s="252"/>
      <c r="K53" s="252"/>
      <c r="L53" s="252"/>
      <c r="M53" s="253">
        <v>1</v>
      </c>
      <c r="N53" s="254"/>
      <c r="O53" s="255"/>
      <c r="P53" s="253">
        <v>3700000</v>
      </c>
      <c r="Q53" s="254"/>
      <c r="R53" s="254"/>
      <c r="S53" s="254"/>
      <c r="T53" s="254"/>
      <c r="U53" s="255"/>
      <c r="V53" s="256">
        <v>-166670</v>
      </c>
      <c r="W53" s="257"/>
      <c r="X53" s="257"/>
      <c r="Y53" s="257"/>
      <c r="Z53" s="257"/>
      <c r="AA53" s="258"/>
      <c r="AB53" s="253"/>
      <c r="AC53" s="254"/>
      <c r="AD53" s="254"/>
      <c r="AE53" s="254"/>
      <c r="AF53" s="255"/>
      <c r="AH53" s="1">
        <f t="shared" si="3"/>
        <v>5</v>
      </c>
    </row>
    <row r="54" spans="1:34" ht="22.5" customHeight="1" x14ac:dyDescent="0.3">
      <c r="A54" s="251" t="s">
        <v>86</v>
      </c>
      <c r="B54" s="251"/>
      <c r="C54" s="251"/>
      <c r="D54" s="251"/>
      <c r="E54" s="252">
        <v>42826</v>
      </c>
      <c r="F54" s="252"/>
      <c r="G54" s="252"/>
      <c r="H54" s="252"/>
      <c r="I54" s="252">
        <v>42887</v>
      </c>
      <c r="J54" s="252"/>
      <c r="K54" s="252"/>
      <c r="L54" s="252"/>
      <c r="M54" s="253">
        <v>8</v>
      </c>
      <c r="N54" s="254"/>
      <c r="O54" s="255"/>
      <c r="P54" s="253">
        <v>21713510</v>
      </c>
      <c r="Q54" s="254"/>
      <c r="R54" s="254"/>
      <c r="S54" s="254"/>
      <c r="T54" s="254"/>
      <c r="U54" s="255"/>
      <c r="V54" s="256">
        <v>509900</v>
      </c>
      <c r="W54" s="257"/>
      <c r="X54" s="257"/>
      <c r="Y54" s="257"/>
      <c r="Z54" s="257"/>
      <c r="AA54" s="258"/>
      <c r="AB54" s="253"/>
      <c r="AC54" s="254"/>
      <c r="AD54" s="254"/>
      <c r="AE54" s="254"/>
      <c r="AF54" s="255"/>
      <c r="AH54" s="1">
        <f t="shared" si="3"/>
        <v>6</v>
      </c>
    </row>
    <row r="55" spans="1:34" ht="26.25" customHeight="1" x14ac:dyDescent="0.3">
      <c r="A55" s="251" t="s">
        <v>86</v>
      </c>
      <c r="B55" s="251"/>
      <c r="C55" s="251"/>
      <c r="D55" s="251"/>
      <c r="E55" s="252">
        <v>42856</v>
      </c>
      <c r="F55" s="252"/>
      <c r="G55" s="252"/>
      <c r="H55" s="252"/>
      <c r="I55" s="252">
        <v>42917</v>
      </c>
      <c r="J55" s="252"/>
      <c r="K55" s="252"/>
      <c r="L55" s="252"/>
      <c r="M55" s="253">
        <v>10</v>
      </c>
      <c r="N55" s="254"/>
      <c r="O55" s="255"/>
      <c r="P55" s="253">
        <v>23547258</v>
      </c>
      <c r="Q55" s="254"/>
      <c r="R55" s="254"/>
      <c r="S55" s="254"/>
      <c r="T55" s="254"/>
      <c r="U55" s="255"/>
      <c r="V55" s="256">
        <v>608980</v>
      </c>
      <c r="W55" s="257"/>
      <c r="X55" s="257"/>
      <c r="Y55" s="257"/>
      <c r="Z55" s="257"/>
      <c r="AA55" s="258"/>
      <c r="AB55" s="253"/>
      <c r="AC55" s="254"/>
      <c r="AD55" s="254"/>
      <c r="AE55" s="254"/>
      <c r="AF55" s="255"/>
      <c r="AH55" s="1">
        <f t="shared" si="3"/>
        <v>7</v>
      </c>
    </row>
    <row r="56" spans="1:34" ht="22.5" customHeight="1" x14ac:dyDescent="0.3">
      <c r="A56" s="251" t="s">
        <v>86</v>
      </c>
      <c r="B56" s="251"/>
      <c r="C56" s="251"/>
      <c r="D56" s="251"/>
      <c r="E56" s="252">
        <v>42887</v>
      </c>
      <c r="F56" s="252"/>
      <c r="G56" s="252"/>
      <c r="H56" s="252"/>
      <c r="I56" s="252">
        <v>42948</v>
      </c>
      <c r="J56" s="252"/>
      <c r="K56" s="252"/>
      <c r="L56" s="252"/>
      <c r="M56" s="253">
        <v>14</v>
      </c>
      <c r="N56" s="254"/>
      <c r="O56" s="255"/>
      <c r="P56" s="253">
        <v>29886251</v>
      </c>
      <c r="Q56" s="254"/>
      <c r="R56" s="254"/>
      <c r="S56" s="254"/>
      <c r="T56" s="254"/>
      <c r="U56" s="255"/>
      <c r="V56" s="256">
        <v>572020</v>
      </c>
      <c r="W56" s="257"/>
      <c r="X56" s="257"/>
      <c r="Y56" s="257"/>
      <c r="Z56" s="257"/>
      <c r="AA56" s="258"/>
      <c r="AB56" s="253"/>
      <c r="AC56" s="254"/>
      <c r="AD56" s="254"/>
      <c r="AE56" s="254"/>
      <c r="AF56" s="255"/>
      <c r="AH56" s="1">
        <f t="shared" si="3"/>
        <v>8</v>
      </c>
    </row>
    <row r="57" spans="1:34" ht="22.5" customHeight="1" x14ac:dyDescent="0.3">
      <c r="A57" s="251" t="s">
        <v>106</v>
      </c>
      <c r="B57" s="251"/>
      <c r="C57" s="251"/>
      <c r="D57" s="251"/>
      <c r="E57" s="252">
        <v>42887</v>
      </c>
      <c r="F57" s="252"/>
      <c r="G57" s="252"/>
      <c r="H57" s="252"/>
      <c r="I57" s="252">
        <v>42948</v>
      </c>
      <c r="J57" s="252"/>
      <c r="K57" s="252"/>
      <c r="L57" s="252"/>
      <c r="M57" s="253">
        <v>3</v>
      </c>
      <c r="N57" s="254"/>
      <c r="O57" s="255"/>
      <c r="P57" s="253">
        <v>960000</v>
      </c>
      <c r="Q57" s="254"/>
      <c r="R57" s="254"/>
      <c r="S57" s="254"/>
      <c r="T57" s="254"/>
      <c r="U57" s="255"/>
      <c r="V57" s="256">
        <v>0</v>
      </c>
      <c r="W57" s="257"/>
      <c r="X57" s="257"/>
      <c r="Y57" s="257"/>
      <c r="Z57" s="257"/>
      <c r="AA57" s="258"/>
      <c r="AB57" s="253"/>
      <c r="AC57" s="254"/>
      <c r="AD57" s="254"/>
      <c r="AE57" s="254"/>
      <c r="AF57" s="255"/>
      <c r="AH57" s="1">
        <f t="shared" si="3"/>
        <v>9</v>
      </c>
    </row>
    <row r="58" spans="1:34" ht="29.25" customHeight="1" x14ac:dyDescent="0.3">
      <c r="A58" s="251" t="s">
        <v>107</v>
      </c>
      <c r="B58" s="251"/>
      <c r="C58" s="251"/>
      <c r="D58" s="251"/>
      <c r="E58" s="252">
        <v>42887</v>
      </c>
      <c r="F58" s="252"/>
      <c r="G58" s="252"/>
      <c r="H58" s="252"/>
      <c r="I58" s="252">
        <v>42948</v>
      </c>
      <c r="J58" s="252"/>
      <c r="K58" s="252"/>
      <c r="L58" s="252"/>
      <c r="M58" s="253">
        <v>1</v>
      </c>
      <c r="N58" s="254"/>
      <c r="O58" s="255"/>
      <c r="P58" s="253">
        <v>1260000</v>
      </c>
      <c r="Q58" s="254"/>
      <c r="R58" s="254"/>
      <c r="S58" s="254"/>
      <c r="T58" s="254"/>
      <c r="U58" s="255"/>
      <c r="V58" s="256">
        <v>0</v>
      </c>
      <c r="W58" s="257"/>
      <c r="X58" s="257"/>
      <c r="Y58" s="257"/>
      <c r="Z58" s="257"/>
      <c r="AA58" s="258"/>
      <c r="AB58" s="253"/>
      <c r="AC58" s="254"/>
      <c r="AD58" s="254"/>
      <c r="AE58" s="254"/>
      <c r="AF58" s="255"/>
      <c r="AH58" s="1">
        <f t="shared" si="3"/>
        <v>10</v>
      </c>
    </row>
    <row r="59" spans="1:34" ht="22.5" customHeight="1" x14ac:dyDescent="0.3">
      <c r="A59" s="251" t="s">
        <v>86</v>
      </c>
      <c r="B59" s="251"/>
      <c r="C59" s="251"/>
      <c r="D59" s="251"/>
      <c r="E59" s="252">
        <v>42917</v>
      </c>
      <c r="F59" s="252"/>
      <c r="G59" s="252"/>
      <c r="H59" s="252"/>
      <c r="I59" s="252">
        <v>42979</v>
      </c>
      <c r="J59" s="252"/>
      <c r="K59" s="252"/>
      <c r="L59" s="252"/>
      <c r="M59" s="253">
        <v>13</v>
      </c>
      <c r="N59" s="254"/>
      <c r="O59" s="255"/>
      <c r="P59" s="253">
        <v>30990000</v>
      </c>
      <c r="Q59" s="254"/>
      <c r="R59" s="254"/>
      <c r="S59" s="254"/>
      <c r="T59" s="254"/>
      <c r="U59" s="255"/>
      <c r="V59" s="256">
        <v>595410</v>
      </c>
      <c r="W59" s="257"/>
      <c r="X59" s="257"/>
      <c r="Y59" s="257"/>
      <c r="Z59" s="257"/>
      <c r="AA59" s="258"/>
      <c r="AB59" s="253"/>
      <c r="AC59" s="254"/>
      <c r="AD59" s="254"/>
      <c r="AE59" s="254"/>
      <c r="AF59" s="255"/>
      <c r="AH59" s="1">
        <f t="shared" si="3"/>
        <v>11</v>
      </c>
    </row>
    <row r="60" spans="1:34" ht="29.25" customHeight="1" x14ac:dyDescent="0.3">
      <c r="A60" s="251" t="s">
        <v>107</v>
      </c>
      <c r="B60" s="251"/>
      <c r="C60" s="251"/>
      <c r="D60" s="251"/>
      <c r="E60" s="252">
        <v>42917</v>
      </c>
      <c r="F60" s="252"/>
      <c r="G60" s="252"/>
      <c r="H60" s="252"/>
      <c r="I60" s="252">
        <v>42979</v>
      </c>
      <c r="J60" s="252"/>
      <c r="K60" s="252"/>
      <c r="L60" s="252"/>
      <c r="M60" s="253">
        <v>1</v>
      </c>
      <c r="N60" s="254"/>
      <c r="O60" s="255"/>
      <c r="P60" s="253">
        <v>234839</v>
      </c>
      <c r="Q60" s="254"/>
      <c r="R60" s="254"/>
      <c r="S60" s="254"/>
      <c r="T60" s="254"/>
      <c r="U60" s="255"/>
      <c r="V60" s="256">
        <v>0</v>
      </c>
      <c r="W60" s="257"/>
      <c r="X60" s="257"/>
      <c r="Y60" s="257"/>
      <c r="Z60" s="257"/>
      <c r="AA60" s="258"/>
      <c r="AB60" s="253"/>
      <c r="AC60" s="254"/>
      <c r="AD60" s="254"/>
      <c r="AE60" s="254"/>
      <c r="AF60" s="255"/>
      <c r="AH60" s="1">
        <f t="shared" si="3"/>
        <v>12</v>
      </c>
    </row>
    <row r="61" spans="1:34" ht="19.5" customHeight="1" x14ac:dyDescent="0.3">
      <c r="A61" s="251"/>
      <c r="B61" s="251"/>
      <c r="C61" s="251"/>
      <c r="D61" s="251"/>
      <c r="E61" s="252"/>
      <c r="F61" s="252"/>
      <c r="G61" s="252"/>
      <c r="H61" s="252"/>
      <c r="I61" s="252"/>
      <c r="J61" s="252"/>
      <c r="K61" s="252"/>
      <c r="L61" s="252"/>
      <c r="M61" s="253"/>
      <c r="N61" s="254"/>
      <c r="O61" s="255"/>
      <c r="P61" s="253"/>
      <c r="Q61" s="254"/>
      <c r="R61" s="254"/>
      <c r="S61" s="254"/>
      <c r="T61" s="254"/>
      <c r="U61" s="255"/>
      <c r="V61" s="256"/>
      <c r="W61" s="257"/>
      <c r="X61" s="257"/>
      <c r="Y61" s="257"/>
      <c r="Z61" s="257"/>
      <c r="AA61" s="258"/>
      <c r="AB61" s="253"/>
      <c r="AC61" s="254"/>
      <c r="AD61" s="254"/>
      <c r="AE61" s="254"/>
      <c r="AF61" s="255"/>
      <c r="AH61" s="1">
        <f t="shared" si="3"/>
        <v>13</v>
      </c>
    </row>
    <row r="62" spans="1:34" ht="19.5" customHeight="1" x14ac:dyDescent="0.3">
      <c r="A62" s="251"/>
      <c r="B62" s="251"/>
      <c r="C62" s="251"/>
      <c r="D62" s="251"/>
      <c r="E62" s="252"/>
      <c r="F62" s="252"/>
      <c r="G62" s="252"/>
      <c r="H62" s="252"/>
      <c r="I62" s="252"/>
      <c r="J62" s="252"/>
      <c r="K62" s="252"/>
      <c r="L62" s="252"/>
      <c r="M62" s="253"/>
      <c r="N62" s="254"/>
      <c r="O62" s="255"/>
      <c r="P62" s="253"/>
      <c r="Q62" s="254"/>
      <c r="R62" s="254"/>
      <c r="S62" s="254"/>
      <c r="T62" s="254"/>
      <c r="U62" s="255"/>
      <c r="V62" s="256"/>
      <c r="W62" s="257"/>
      <c r="X62" s="257"/>
      <c r="Y62" s="257"/>
      <c r="Z62" s="257"/>
      <c r="AA62" s="258"/>
      <c r="AB62" s="253"/>
      <c r="AC62" s="254"/>
      <c r="AD62" s="254"/>
      <c r="AE62" s="254"/>
      <c r="AF62" s="255"/>
      <c r="AH62" s="1">
        <f t="shared" si="3"/>
        <v>14</v>
      </c>
    </row>
    <row r="63" spans="1:34" ht="19.5" customHeight="1" x14ac:dyDescent="0.3">
      <c r="A63" s="251"/>
      <c r="B63" s="251"/>
      <c r="C63" s="251"/>
      <c r="D63" s="251"/>
      <c r="E63" s="252"/>
      <c r="F63" s="252"/>
      <c r="G63" s="252"/>
      <c r="H63" s="252"/>
      <c r="I63" s="252"/>
      <c r="J63" s="252"/>
      <c r="K63" s="252"/>
      <c r="L63" s="252"/>
      <c r="M63" s="253"/>
      <c r="N63" s="254"/>
      <c r="O63" s="255"/>
      <c r="P63" s="253"/>
      <c r="Q63" s="254"/>
      <c r="R63" s="254"/>
      <c r="S63" s="254"/>
      <c r="T63" s="254"/>
      <c r="U63" s="255"/>
      <c r="V63" s="256"/>
      <c r="W63" s="257"/>
      <c r="X63" s="257"/>
      <c r="Y63" s="257"/>
      <c r="Z63" s="257"/>
      <c r="AA63" s="258"/>
      <c r="AB63" s="253"/>
      <c r="AC63" s="254"/>
      <c r="AD63" s="254"/>
      <c r="AE63" s="254"/>
      <c r="AF63" s="255"/>
      <c r="AH63" s="1">
        <f t="shared" si="3"/>
        <v>15</v>
      </c>
    </row>
    <row r="64" spans="1:34" ht="19.5" customHeight="1" x14ac:dyDescent="0.3">
      <c r="A64" s="283"/>
      <c r="B64" s="284"/>
      <c r="C64" s="284"/>
      <c r="D64" s="285"/>
      <c r="E64" s="252"/>
      <c r="F64" s="252"/>
      <c r="G64" s="252"/>
      <c r="H64" s="252"/>
      <c r="I64" s="252"/>
      <c r="J64" s="252"/>
      <c r="K64" s="252"/>
      <c r="L64" s="252"/>
      <c r="M64" s="253"/>
      <c r="N64" s="254"/>
      <c r="O64" s="255"/>
      <c r="P64" s="253"/>
      <c r="Q64" s="254"/>
      <c r="R64" s="254"/>
      <c r="S64" s="254"/>
      <c r="T64" s="254"/>
      <c r="U64" s="255"/>
      <c r="V64" s="256"/>
      <c r="W64" s="257"/>
      <c r="X64" s="257"/>
      <c r="Y64" s="257"/>
      <c r="Z64" s="257"/>
      <c r="AA64" s="258"/>
      <c r="AB64" s="253"/>
      <c r="AC64" s="254"/>
      <c r="AD64" s="254"/>
      <c r="AE64" s="254"/>
      <c r="AF64" s="255"/>
      <c r="AH64" s="1">
        <f t="shared" si="3"/>
        <v>16</v>
      </c>
    </row>
    <row r="65" spans="1:34" ht="19.5" customHeight="1" x14ac:dyDescent="0.3">
      <c r="A65" s="251"/>
      <c r="B65" s="251"/>
      <c r="C65" s="251"/>
      <c r="D65" s="251"/>
      <c r="E65" s="252"/>
      <c r="F65" s="252"/>
      <c r="G65" s="252"/>
      <c r="H65" s="252"/>
      <c r="I65" s="252"/>
      <c r="J65" s="252"/>
      <c r="K65" s="252"/>
      <c r="L65" s="252"/>
      <c r="M65" s="253"/>
      <c r="N65" s="254"/>
      <c r="O65" s="255"/>
      <c r="P65" s="253"/>
      <c r="Q65" s="254"/>
      <c r="R65" s="254"/>
      <c r="S65" s="254"/>
      <c r="T65" s="254"/>
      <c r="U65" s="255"/>
      <c r="V65" s="256"/>
      <c r="W65" s="257"/>
      <c r="X65" s="257"/>
      <c r="Y65" s="257"/>
      <c r="Z65" s="257"/>
      <c r="AA65" s="258"/>
      <c r="AB65" s="253"/>
      <c r="AC65" s="254"/>
      <c r="AD65" s="254"/>
      <c r="AE65" s="254"/>
      <c r="AF65" s="255"/>
      <c r="AH65" s="1">
        <f t="shared" si="3"/>
        <v>17</v>
      </c>
    </row>
    <row r="66" spans="1:34" ht="19.5" customHeight="1" x14ac:dyDescent="0.3">
      <c r="A66" s="251"/>
      <c r="B66" s="251"/>
      <c r="C66" s="251"/>
      <c r="D66" s="251"/>
      <c r="E66" s="252"/>
      <c r="F66" s="252"/>
      <c r="G66" s="252"/>
      <c r="H66" s="252"/>
      <c r="I66" s="252"/>
      <c r="J66" s="252"/>
      <c r="K66" s="252"/>
      <c r="L66" s="252"/>
      <c r="M66" s="253"/>
      <c r="N66" s="254"/>
      <c r="O66" s="255"/>
      <c r="P66" s="253"/>
      <c r="Q66" s="254"/>
      <c r="R66" s="254"/>
      <c r="S66" s="254"/>
      <c r="T66" s="254"/>
      <c r="U66" s="255"/>
      <c r="V66" s="256"/>
      <c r="W66" s="257"/>
      <c r="X66" s="257"/>
      <c r="Y66" s="257"/>
      <c r="Z66" s="257"/>
      <c r="AA66" s="258"/>
      <c r="AB66" s="253"/>
      <c r="AC66" s="254"/>
      <c r="AD66" s="254"/>
      <c r="AE66" s="254"/>
      <c r="AF66" s="255"/>
      <c r="AH66" s="1">
        <f t="shared" si="3"/>
        <v>18</v>
      </c>
    </row>
    <row r="67" spans="1:34" ht="19.5" customHeight="1" x14ac:dyDescent="0.3">
      <c r="A67" s="251"/>
      <c r="B67" s="251"/>
      <c r="C67" s="251"/>
      <c r="D67" s="251"/>
      <c r="E67" s="252"/>
      <c r="F67" s="252"/>
      <c r="G67" s="252"/>
      <c r="H67" s="252"/>
      <c r="I67" s="252"/>
      <c r="J67" s="252"/>
      <c r="K67" s="252"/>
      <c r="L67" s="252"/>
      <c r="M67" s="253"/>
      <c r="N67" s="254"/>
      <c r="O67" s="255"/>
      <c r="P67" s="253"/>
      <c r="Q67" s="254"/>
      <c r="R67" s="254"/>
      <c r="S67" s="254"/>
      <c r="T67" s="254"/>
      <c r="U67" s="255"/>
      <c r="V67" s="256"/>
      <c r="W67" s="257"/>
      <c r="X67" s="257"/>
      <c r="Y67" s="257"/>
      <c r="Z67" s="257"/>
      <c r="AA67" s="258"/>
      <c r="AB67" s="253"/>
      <c r="AC67" s="254"/>
      <c r="AD67" s="254"/>
      <c r="AE67" s="254"/>
      <c r="AF67" s="255"/>
      <c r="AH67" s="1">
        <f t="shared" si="3"/>
        <v>19</v>
      </c>
    </row>
    <row r="68" spans="1:34" ht="19.5" customHeight="1" x14ac:dyDescent="0.3">
      <c r="A68" s="251"/>
      <c r="B68" s="251"/>
      <c r="C68" s="251"/>
      <c r="D68" s="251"/>
      <c r="E68" s="252"/>
      <c r="F68" s="252"/>
      <c r="G68" s="252"/>
      <c r="H68" s="252"/>
      <c r="I68" s="252"/>
      <c r="J68" s="252"/>
      <c r="K68" s="252"/>
      <c r="L68" s="252"/>
      <c r="M68" s="253"/>
      <c r="N68" s="254"/>
      <c r="O68" s="255"/>
      <c r="P68" s="253"/>
      <c r="Q68" s="254"/>
      <c r="R68" s="254"/>
      <c r="S68" s="254"/>
      <c r="T68" s="254"/>
      <c r="U68" s="255"/>
      <c r="V68" s="256"/>
      <c r="W68" s="257"/>
      <c r="X68" s="257"/>
      <c r="Y68" s="257"/>
      <c r="Z68" s="257"/>
      <c r="AA68" s="258"/>
      <c r="AB68" s="253"/>
      <c r="AC68" s="254"/>
      <c r="AD68" s="254"/>
      <c r="AE68" s="254"/>
      <c r="AF68" s="255"/>
      <c r="AH68" s="1">
        <f t="shared" si="3"/>
        <v>20</v>
      </c>
    </row>
    <row r="69" spans="1:34" ht="19.5" customHeight="1" x14ac:dyDescent="0.3">
      <c r="A69" s="251"/>
      <c r="B69" s="251"/>
      <c r="C69" s="251"/>
      <c r="D69" s="251"/>
      <c r="E69" s="252"/>
      <c r="F69" s="252"/>
      <c r="G69" s="252"/>
      <c r="H69" s="252"/>
      <c r="I69" s="252"/>
      <c r="J69" s="252"/>
      <c r="K69" s="252"/>
      <c r="L69" s="252"/>
      <c r="M69" s="253"/>
      <c r="N69" s="254"/>
      <c r="O69" s="255"/>
      <c r="P69" s="253"/>
      <c r="Q69" s="254"/>
      <c r="R69" s="254"/>
      <c r="S69" s="254"/>
      <c r="T69" s="254"/>
      <c r="U69" s="255"/>
      <c r="V69" s="256"/>
      <c r="W69" s="257"/>
      <c r="X69" s="257"/>
      <c r="Y69" s="257"/>
      <c r="Z69" s="257"/>
      <c r="AA69" s="258"/>
      <c r="AB69" s="253"/>
      <c r="AC69" s="254"/>
      <c r="AD69" s="254"/>
      <c r="AE69" s="254"/>
      <c r="AF69" s="255"/>
      <c r="AH69" s="1">
        <f t="shared" si="3"/>
        <v>21</v>
      </c>
    </row>
    <row r="70" spans="1:34" ht="19.5" customHeight="1" x14ac:dyDescent="0.3">
      <c r="A70" s="251"/>
      <c r="B70" s="251"/>
      <c r="C70" s="251"/>
      <c r="D70" s="251"/>
      <c r="E70" s="252"/>
      <c r="F70" s="252"/>
      <c r="G70" s="252"/>
      <c r="H70" s="252"/>
      <c r="I70" s="252"/>
      <c r="J70" s="252"/>
      <c r="K70" s="252"/>
      <c r="L70" s="252"/>
      <c r="M70" s="253"/>
      <c r="N70" s="254"/>
      <c r="O70" s="255"/>
      <c r="P70" s="253"/>
      <c r="Q70" s="254"/>
      <c r="R70" s="254"/>
      <c r="S70" s="254"/>
      <c r="T70" s="254"/>
      <c r="U70" s="255"/>
      <c r="V70" s="256"/>
      <c r="W70" s="257"/>
      <c r="X70" s="257"/>
      <c r="Y70" s="257"/>
      <c r="Z70" s="257"/>
      <c r="AA70" s="258"/>
      <c r="AB70" s="253"/>
      <c r="AC70" s="254"/>
      <c r="AD70" s="254"/>
      <c r="AE70" s="254"/>
      <c r="AF70" s="255"/>
      <c r="AH70" s="1">
        <f t="shared" si="3"/>
        <v>22</v>
      </c>
    </row>
    <row r="71" spans="1:34" ht="19.5" customHeight="1" x14ac:dyDescent="0.3">
      <c r="A71" s="251"/>
      <c r="B71" s="251"/>
      <c r="C71" s="251"/>
      <c r="D71" s="251"/>
      <c r="E71" s="252"/>
      <c r="F71" s="252"/>
      <c r="G71" s="252"/>
      <c r="H71" s="252"/>
      <c r="I71" s="252"/>
      <c r="J71" s="252"/>
      <c r="K71" s="252"/>
      <c r="L71" s="252"/>
      <c r="M71" s="253"/>
      <c r="N71" s="254"/>
      <c r="O71" s="255"/>
      <c r="P71" s="253"/>
      <c r="Q71" s="254"/>
      <c r="R71" s="254"/>
      <c r="S71" s="254"/>
      <c r="T71" s="254"/>
      <c r="U71" s="255"/>
      <c r="V71" s="256"/>
      <c r="W71" s="257"/>
      <c r="X71" s="257"/>
      <c r="Y71" s="257"/>
      <c r="Z71" s="257"/>
      <c r="AA71" s="258"/>
      <c r="AB71" s="253"/>
      <c r="AC71" s="254"/>
      <c r="AD71" s="254"/>
      <c r="AE71" s="254"/>
      <c r="AF71" s="255"/>
      <c r="AH71" s="1">
        <f t="shared" si="3"/>
        <v>23</v>
      </c>
    </row>
    <row r="72" spans="1:34" ht="19.5" customHeight="1" x14ac:dyDescent="0.3">
      <c r="A72" s="251"/>
      <c r="B72" s="251"/>
      <c r="C72" s="251"/>
      <c r="D72" s="251"/>
      <c r="E72" s="252"/>
      <c r="F72" s="252"/>
      <c r="G72" s="252"/>
      <c r="H72" s="252"/>
      <c r="I72" s="252"/>
      <c r="J72" s="252"/>
      <c r="K72" s="252"/>
      <c r="L72" s="252"/>
      <c r="M72" s="253"/>
      <c r="N72" s="254"/>
      <c r="O72" s="255"/>
      <c r="P72" s="253"/>
      <c r="Q72" s="254"/>
      <c r="R72" s="254"/>
      <c r="S72" s="254"/>
      <c r="T72" s="254"/>
      <c r="U72" s="255"/>
      <c r="V72" s="256"/>
      <c r="W72" s="257"/>
      <c r="X72" s="257"/>
      <c r="Y72" s="257"/>
      <c r="Z72" s="257"/>
      <c r="AA72" s="258"/>
      <c r="AB72" s="253"/>
      <c r="AC72" s="254"/>
      <c r="AD72" s="254"/>
      <c r="AE72" s="254"/>
      <c r="AF72" s="255"/>
      <c r="AH72" s="1">
        <f t="shared" si="3"/>
        <v>24</v>
      </c>
    </row>
    <row r="73" spans="1:34" ht="19.5" customHeight="1" x14ac:dyDescent="0.3">
      <c r="A73" s="251"/>
      <c r="B73" s="251"/>
      <c r="C73" s="251"/>
      <c r="D73" s="251"/>
      <c r="E73" s="252"/>
      <c r="F73" s="252"/>
      <c r="G73" s="252"/>
      <c r="H73" s="252"/>
      <c r="I73" s="252"/>
      <c r="J73" s="252"/>
      <c r="K73" s="252"/>
      <c r="L73" s="252"/>
      <c r="M73" s="253"/>
      <c r="N73" s="254"/>
      <c r="O73" s="255"/>
      <c r="P73" s="253"/>
      <c r="Q73" s="254"/>
      <c r="R73" s="254"/>
      <c r="S73" s="254"/>
      <c r="T73" s="254"/>
      <c r="U73" s="255"/>
      <c r="V73" s="256"/>
      <c r="W73" s="257"/>
      <c r="X73" s="257"/>
      <c r="Y73" s="257"/>
      <c r="Z73" s="257"/>
      <c r="AA73" s="258"/>
      <c r="AB73" s="253"/>
      <c r="AC73" s="254"/>
      <c r="AD73" s="254"/>
      <c r="AE73" s="254"/>
      <c r="AF73" s="255"/>
      <c r="AH73" s="1">
        <f t="shared" si="3"/>
        <v>25</v>
      </c>
    </row>
    <row r="74" spans="1:34" ht="19.5" customHeight="1" x14ac:dyDescent="0.3">
      <c r="A74" s="251"/>
      <c r="B74" s="251"/>
      <c r="C74" s="251"/>
      <c r="D74" s="251"/>
      <c r="E74" s="252"/>
      <c r="F74" s="252"/>
      <c r="G74" s="252"/>
      <c r="H74" s="252"/>
      <c r="I74" s="252"/>
      <c r="J74" s="252"/>
      <c r="K74" s="252"/>
      <c r="L74" s="252"/>
      <c r="M74" s="253"/>
      <c r="N74" s="254"/>
      <c r="O74" s="255"/>
      <c r="P74" s="253"/>
      <c r="Q74" s="254"/>
      <c r="R74" s="254"/>
      <c r="S74" s="254"/>
      <c r="T74" s="254"/>
      <c r="U74" s="255"/>
      <c r="V74" s="256"/>
      <c r="W74" s="257"/>
      <c r="X74" s="257"/>
      <c r="Y74" s="257"/>
      <c r="Z74" s="257"/>
      <c r="AA74" s="258"/>
      <c r="AB74" s="253"/>
      <c r="AC74" s="254"/>
      <c r="AD74" s="254"/>
      <c r="AE74" s="254"/>
      <c r="AF74" s="255"/>
      <c r="AH74" s="1">
        <f t="shared" si="3"/>
        <v>26</v>
      </c>
    </row>
    <row r="75" spans="1:34" ht="19.5" customHeight="1" x14ac:dyDescent="0.3">
      <c r="A75" s="251"/>
      <c r="B75" s="251"/>
      <c r="C75" s="251"/>
      <c r="D75" s="251"/>
      <c r="E75" s="252"/>
      <c r="F75" s="252"/>
      <c r="G75" s="252"/>
      <c r="H75" s="252"/>
      <c r="I75" s="252"/>
      <c r="J75" s="252"/>
      <c r="K75" s="252"/>
      <c r="L75" s="252"/>
      <c r="M75" s="253"/>
      <c r="N75" s="254"/>
      <c r="O75" s="255"/>
      <c r="P75" s="253"/>
      <c r="Q75" s="254"/>
      <c r="R75" s="254"/>
      <c r="S75" s="254"/>
      <c r="T75" s="254"/>
      <c r="U75" s="255"/>
      <c r="V75" s="256"/>
      <c r="W75" s="257"/>
      <c r="X75" s="257"/>
      <c r="Y75" s="257"/>
      <c r="Z75" s="257"/>
      <c r="AA75" s="258"/>
      <c r="AB75" s="253"/>
      <c r="AC75" s="254"/>
      <c r="AD75" s="254"/>
      <c r="AE75" s="254"/>
      <c r="AF75" s="255"/>
      <c r="AH75" s="1">
        <f t="shared" si="3"/>
        <v>27</v>
      </c>
    </row>
    <row r="76" spans="1:34" ht="19.5" customHeight="1" x14ac:dyDescent="0.3">
      <c r="A76" s="251"/>
      <c r="B76" s="251"/>
      <c r="C76" s="251"/>
      <c r="D76" s="251"/>
      <c r="E76" s="252"/>
      <c r="F76" s="252"/>
      <c r="G76" s="252"/>
      <c r="H76" s="252"/>
      <c r="I76" s="252"/>
      <c r="J76" s="252"/>
      <c r="K76" s="252"/>
      <c r="L76" s="252"/>
      <c r="M76" s="253"/>
      <c r="N76" s="254"/>
      <c r="O76" s="255"/>
      <c r="P76" s="253"/>
      <c r="Q76" s="254"/>
      <c r="R76" s="254"/>
      <c r="S76" s="254"/>
      <c r="T76" s="254"/>
      <c r="U76" s="255"/>
      <c r="V76" s="256"/>
      <c r="W76" s="257"/>
      <c r="X76" s="257"/>
      <c r="Y76" s="257"/>
      <c r="Z76" s="257"/>
      <c r="AA76" s="258"/>
      <c r="AB76" s="253"/>
      <c r="AC76" s="254"/>
      <c r="AD76" s="254"/>
      <c r="AE76" s="254"/>
      <c r="AF76" s="255"/>
      <c r="AH76" s="1">
        <f t="shared" si="3"/>
        <v>28</v>
      </c>
    </row>
    <row r="77" spans="1:34" ht="19.5" customHeight="1" x14ac:dyDescent="0.3">
      <c r="A77" s="251"/>
      <c r="B77" s="251"/>
      <c r="C77" s="251"/>
      <c r="D77" s="251"/>
      <c r="E77" s="252"/>
      <c r="F77" s="252"/>
      <c r="G77" s="252"/>
      <c r="H77" s="252"/>
      <c r="I77" s="252"/>
      <c r="J77" s="252"/>
      <c r="K77" s="252"/>
      <c r="L77" s="252"/>
      <c r="M77" s="253"/>
      <c r="N77" s="254"/>
      <c r="O77" s="255"/>
      <c r="P77" s="253"/>
      <c r="Q77" s="254"/>
      <c r="R77" s="254"/>
      <c r="S77" s="254"/>
      <c r="T77" s="254"/>
      <c r="U77" s="255"/>
      <c r="V77" s="256"/>
      <c r="W77" s="257"/>
      <c r="X77" s="257"/>
      <c r="Y77" s="257"/>
      <c r="Z77" s="257"/>
      <c r="AA77" s="258"/>
      <c r="AB77" s="253"/>
      <c r="AC77" s="254"/>
      <c r="AD77" s="254"/>
      <c r="AE77" s="254"/>
      <c r="AF77" s="255"/>
      <c r="AH77" s="1">
        <f t="shared" si="3"/>
        <v>29</v>
      </c>
    </row>
    <row r="78" spans="1:34" ht="19.5" customHeight="1" x14ac:dyDescent="0.3">
      <c r="A78" s="251"/>
      <c r="B78" s="251"/>
      <c r="C78" s="251"/>
      <c r="D78" s="251"/>
      <c r="E78" s="252"/>
      <c r="F78" s="252"/>
      <c r="G78" s="252"/>
      <c r="H78" s="252"/>
      <c r="I78" s="252"/>
      <c r="J78" s="252"/>
      <c r="K78" s="252"/>
      <c r="L78" s="252"/>
      <c r="M78" s="253"/>
      <c r="N78" s="254"/>
      <c r="O78" s="255"/>
      <c r="P78" s="253"/>
      <c r="Q78" s="254"/>
      <c r="R78" s="254"/>
      <c r="S78" s="254"/>
      <c r="T78" s="254"/>
      <c r="U78" s="255"/>
      <c r="V78" s="256"/>
      <c r="W78" s="257"/>
      <c r="X78" s="257"/>
      <c r="Y78" s="257"/>
      <c r="Z78" s="257"/>
      <c r="AA78" s="258"/>
      <c r="AB78" s="253"/>
      <c r="AC78" s="254"/>
      <c r="AD78" s="254"/>
      <c r="AE78" s="254"/>
      <c r="AF78" s="255"/>
      <c r="AH78" s="1">
        <f t="shared" si="3"/>
        <v>30</v>
      </c>
    </row>
    <row r="82" spans="1:34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27"/>
    </row>
    <row r="83" spans="1:34" ht="18.75" customHeight="1" x14ac:dyDescent="0.3">
      <c r="A83" s="259" t="s">
        <v>61</v>
      </c>
      <c r="B83" s="260"/>
      <c r="C83" s="260"/>
      <c r="D83" s="261"/>
      <c r="E83" s="259" t="s">
        <v>62</v>
      </c>
      <c r="F83" s="260"/>
      <c r="G83" s="260"/>
      <c r="H83" s="261"/>
      <c r="I83" s="259" t="s">
        <v>63</v>
      </c>
      <c r="J83" s="260"/>
      <c r="K83" s="260"/>
      <c r="L83" s="261"/>
      <c r="M83" s="247" t="s">
        <v>64</v>
      </c>
      <c r="N83" s="248"/>
      <c r="O83" s="197"/>
      <c r="P83" s="247" t="s">
        <v>65</v>
      </c>
      <c r="Q83" s="248"/>
      <c r="R83" s="248"/>
      <c r="S83" s="248"/>
      <c r="T83" s="248"/>
      <c r="U83" s="197"/>
      <c r="V83" s="55" t="s">
        <v>66</v>
      </c>
      <c r="W83" s="55"/>
      <c r="X83" s="55"/>
      <c r="Y83" s="55"/>
      <c r="Z83" s="55"/>
      <c r="AA83" s="55"/>
      <c r="AB83" s="55"/>
      <c r="AC83" s="55"/>
      <c r="AD83" s="55"/>
      <c r="AE83" s="55"/>
      <c r="AF83" s="55"/>
    </row>
    <row r="84" spans="1:34" ht="18.75" customHeight="1" x14ac:dyDescent="0.3">
      <c r="A84" s="262"/>
      <c r="B84" s="122"/>
      <c r="C84" s="122"/>
      <c r="D84" s="123"/>
      <c r="E84" s="262"/>
      <c r="F84" s="122"/>
      <c r="G84" s="122"/>
      <c r="H84" s="123"/>
      <c r="I84" s="262"/>
      <c r="J84" s="122"/>
      <c r="K84" s="122"/>
      <c r="L84" s="123"/>
      <c r="M84" s="198"/>
      <c r="N84" s="249"/>
      <c r="O84" s="199"/>
      <c r="P84" s="198"/>
      <c r="Q84" s="249"/>
      <c r="R84" s="249"/>
      <c r="S84" s="249"/>
      <c r="T84" s="249"/>
      <c r="U84" s="199"/>
      <c r="V84" s="55" t="s">
        <v>67</v>
      </c>
      <c r="W84" s="55"/>
      <c r="X84" s="55"/>
      <c r="Y84" s="55"/>
      <c r="Z84" s="55"/>
      <c r="AA84" s="55"/>
      <c r="AB84" s="250" t="s">
        <v>68</v>
      </c>
      <c r="AC84" s="250"/>
      <c r="AD84" s="250"/>
      <c r="AE84" s="250"/>
      <c r="AF84" s="250"/>
    </row>
    <row r="85" spans="1:34" ht="22.5" customHeight="1" x14ac:dyDescent="0.3">
      <c r="A85" s="251"/>
      <c r="B85" s="251"/>
      <c r="C85" s="251"/>
      <c r="D85" s="251"/>
      <c r="E85" s="252"/>
      <c r="F85" s="252"/>
      <c r="G85" s="252"/>
      <c r="H85" s="252"/>
      <c r="I85" s="252"/>
      <c r="J85" s="252"/>
      <c r="K85" s="252"/>
      <c r="L85" s="252"/>
      <c r="M85" s="253"/>
      <c r="N85" s="254"/>
      <c r="O85" s="255"/>
      <c r="P85" s="253"/>
      <c r="Q85" s="254"/>
      <c r="R85" s="254"/>
      <c r="S85" s="254"/>
      <c r="T85" s="254"/>
      <c r="U85" s="255"/>
      <c r="V85" s="256"/>
      <c r="W85" s="257"/>
      <c r="X85" s="257"/>
      <c r="Y85" s="257"/>
      <c r="Z85" s="257"/>
      <c r="AA85" s="258"/>
      <c r="AB85" s="253"/>
      <c r="AC85" s="254"/>
      <c r="AD85" s="254"/>
      <c r="AE85" s="254"/>
      <c r="AF85" s="255"/>
      <c r="AH85" s="1">
        <v>1</v>
      </c>
    </row>
    <row r="86" spans="1:34" ht="22.5" customHeight="1" x14ac:dyDescent="0.3">
      <c r="A86" s="251"/>
      <c r="B86" s="251"/>
      <c r="C86" s="251"/>
      <c r="D86" s="251"/>
      <c r="E86" s="252"/>
      <c r="F86" s="252"/>
      <c r="G86" s="252"/>
      <c r="H86" s="252"/>
      <c r="I86" s="252"/>
      <c r="J86" s="252"/>
      <c r="K86" s="252"/>
      <c r="L86" s="252"/>
      <c r="M86" s="253"/>
      <c r="N86" s="254"/>
      <c r="O86" s="255"/>
      <c r="P86" s="253"/>
      <c r="Q86" s="254"/>
      <c r="R86" s="254"/>
      <c r="S86" s="254"/>
      <c r="T86" s="254"/>
      <c r="U86" s="255"/>
      <c r="V86" s="256"/>
      <c r="W86" s="257"/>
      <c r="X86" s="257"/>
      <c r="Y86" s="257"/>
      <c r="Z86" s="257"/>
      <c r="AA86" s="258"/>
      <c r="AB86" s="253"/>
      <c r="AC86" s="254"/>
      <c r="AD86" s="254"/>
      <c r="AE86" s="254"/>
      <c r="AF86" s="255"/>
      <c r="AH86" s="1">
        <f>AH85+1</f>
        <v>2</v>
      </c>
    </row>
    <row r="87" spans="1:34" ht="22.5" customHeight="1" x14ac:dyDescent="0.3">
      <c r="A87" s="251"/>
      <c r="B87" s="251"/>
      <c r="C87" s="251"/>
      <c r="D87" s="251"/>
      <c r="E87" s="252"/>
      <c r="F87" s="252"/>
      <c r="G87" s="252"/>
      <c r="H87" s="252"/>
      <c r="I87" s="252"/>
      <c r="J87" s="252"/>
      <c r="K87" s="252"/>
      <c r="L87" s="252"/>
      <c r="M87" s="253"/>
      <c r="N87" s="254"/>
      <c r="O87" s="255"/>
      <c r="P87" s="253"/>
      <c r="Q87" s="254"/>
      <c r="R87" s="254"/>
      <c r="S87" s="254"/>
      <c r="T87" s="254"/>
      <c r="U87" s="255"/>
      <c r="V87" s="256"/>
      <c r="W87" s="257"/>
      <c r="X87" s="257"/>
      <c r="Y87" s="257"/>
      <c r="Z87" s="257"/>
      <c r="AA87" s="258"/>
      <c r="AB87" s="253"/>
      <c r="AC87" s="254"/>
      <c r="AD87" s="254"/>
      <c r="AE87" s="254"/>
      <c r="AF87" s="255"/>
      <c r="AH87" s="1">
        <f t="shared" ref="AH87:AH114" si="4">AH86+1</f>
        <v>3</v>
      </c>
    </row>
    <row r="88" spans="1:34" ht="22.5" customHeight="1" x14ac:dyDescent="0.3">
      <c r="A88" s="251"/>
      <c r="B88" s="251"/>
      <c r="C88" s="251"/>
      <c r="D88" s="251"/>
      <c r="E88" s="252"/>
      <c r="F88" s="252"/>
      <c r="G88" s="252"/>
      <c r="H88" s="252"/>
      <c r="I88" s="252"/>
      <c r="J88" s="252"/>
      <c r="K88" s="252"/>
      <c r="L88" s="252"/>
      <c r="M88" s="253"/>
      <c r="N88" s="254"/>
      <c r="O88" s="255"/>
      <c r="P88" s="253"/>
      <c r="Q88" s="254"/>
      <c r="R88" s="254"/>
      <c r="S88" s="254"/>
      <c r="T88" s="254"/>
      <c r="U88" s="255"/>
      <c r="V88" s="256"/>
      <c r="W88" s="257"/>
      <c r="X88" s="257"/>
      <c r="Y88" s="257"/>
      <c r="Z88" s="257"/>
      <c r="AA88" s="258"/>
      <c r="AB88" s="253"/>
      <c r="AC88" s="254"/>
      <c r="AD88" s="254"/>
      <c r="AE88" s="254"/>
      <c r="AF88" s="255"/>
      <c r="AH88" s="1">
        <f t="shared" si="4"/>
        <v>4</v>
      </c>
    </row>
    <row r="89" spans="1:34" ht="22.5" customHeight="1" x14ac:dyDescent="0.3">
      <c r="A89" s="251"/>
      <c r="B89" s="251"/>
      <c r="C89" s="251"/>
      <c r="D89" s="251"/>
      <c r="E89" s="252"/>
      <c r="F89" s="252"/>
      <c r="G89" s="252"/>
      <c r="H89" s="252"/>
      <c r="I89" s="252"/>
      <c r="J89" s="252"/>
      <c r="K89" s="252"/>
      <c r="L89" s="252"/>
      <c r="M89" s="253"/>
      <c r="N89" s="254"/>
      <c r="O89" s="255"/>
      <c r="P89" s="253"/>
      <c r="Q89" s="254"/>
      <c r="R89" s="254"/>
      <c r="S89" s="254"/>
      <c r="T89" s="254"/>
      <c r="U89" s="255"/>
      <c r="V89" s="256"/>
      <c r="W89" s="257"/>
      <c r="X89" s="257"/>
      <c r="Y89" s="257"/>
      <c r="Z89" s="257"/>
      <c r="AA89" s="258"/>
      <c r="AB89" s="253"/>
      <c r="AC89" s="254"/>
      <c r="AD89" s="254"/>
      <c r="AE89" s="254"/>
      <c r="AF89" s="255"/>
      <c r="AH89" s="1">
        <f t="shared" si="4"/>
        <v>5</v>
      </c>
    </row>
    <row r="90" spans="1:34" ht="22.5" customHeight="1" x14ac:dyDescent="0.3">
      <c r="A90" s="251"/>
      <c r="B90" s="251"/>
      <c r="C90" s="251"/>
      <c r="D90" s="251"/>
      <c r="E90" s="252"/>
      <c r="F90" s="252"/>
      <c r="G90" s="252"/>
      <c r="H90" s="252"/>
      <c r="I90" s="252"/>
      <c r="J90" s="252"/>
      <c r="K90" s="252"/>
      <c r="L90" s="252"/>
      <c r="M90" s="253"/>
      <c r="N90" s="254"/>
      <c r="O90" s="255"/>
      <c r="P90" s="253"/>
      <c r="Q90" s="254"/>
      <c r="R90" s="254"/>
      <c r="S90" s="254"/>
      <c r="T90" s="254"/>
      <c r="U90" s="255"/>
      <c r="V90" s="256"/>
      <c r="W90" s="257"/>
      <c r="X90" s="257"/>
      <c r="Y90" s="257"/>
      <c r="Z90" s="257"/>
      <c r="AA90" s="258"/>
      <c r="AB90" s="253"/>
      <c r="AC90" s="254"/>
      <c r="AD90" s="254"/>
      <c r="AE90" s="254"/>
      <c r="AF90" s="255"/>
      <c r="AH90" s="1">
        <f t="shared" si="4"/>
        <v>6</v>
      </c>
    </row>
    <row r="91" spans="1:34" ht="22.5" customHeight="1" x14ac:dyDescent="0.3">
      <c r="A91" s="251"/>
      <c r="B91" s="251"/>
      <c r="C91" s="251"/>
      <c r="D91" s="251"/>
      <c r="E91" s="252"/>
      <c r="F91" s="252"/>
      <c r="G91" s="252"/>
      <c r="H91" s="252"/>
      <c r="I91" s="252"/>
      <c r="J91" s="252"/>
      <c r="K91" s="252"/>
      <c r="L91" s="252"/>
      <c r="M91" s="253"/>
      <c r="N91" s="254"/>
      <c r="O91" s="255"/>
      <c r="P91" s="253"/>
      <c r="Q91" s="254"/>
      <c r="R91" s="254"/>
      <c r="S91" s="254"/>
      <c r="T91" s="254"/>
      <c r="U91" s="255"/>
      <c r="V91" s="256"/>
      <c r="W91" s="257"/>
      <c r="X91" s="257"/>
      <c r="Y91" s="257"/>
      <c r="Z91" s="257"/>
      <c r="AA91" s="258"/>
      <c r="AB91" s="253"/>
      <c r="AC91" s="254"/>
      <c r="AD91" s="254"/>
      <c r="AE91" s="254"/>
      <c r="AF91" s="255"/>
      <c r="AH91" s="1">
        <f t="shared" si="4"/>
        <v>7</v>
      </c>
    </row>
    <row r="92" spans="1:34" ht="22.5" customHeight="1" x14ac:dyDescent="0.3">
      <c r="A92" s="251"/>
      <c r="B92" s="251"/>
      <c r="C92" s="251"/>
      <c r="D92" s="251"/>
      <c r="E92" s="252"/>
      <c r="F92" s="252"/>
      <c r="G92" s="252"/>
      <c r="H92" s="252"/>
      <c r="I92" s="252"/>
      <c r="J92" s="252"/>
      <c r="K92" s="252"/>
      <c r="L92" s="252"/>
      <c r="M92" s="253"/>
      <c r="N92" s="254"/>
      <c r="O92" s="255"/>
      <c r="P92" s="253"/>
      <c r="Q92" s="254"/>
      <c r="R92" s="254"/>
      <c r="S92" s="254"/>
      <c r="T92" s="254"/>
      <c r="U92" s="255"/>
      <c r="V92" s="256"/>
      <c r="W92" s="257"/>
      <c r="X92" s="257"/>
      <c r="Y92" s="257"/>
      <c r="Z92" s="257"/>
      <c r="AA92" s="258"/>
      <c r="AB92" s="253"/>
      <c r="AC92" s="254"/>
      <c r="AD92" s="254"/>
      <c r="AE92" s="254"/>
      <c r="AF92" s="255"/>
      <c r="AH92" s="1">
        <f t="shared" si="4"/>
        <v>8</v>
      </c>
    </row>
    <row r="93" spans="1:34" ht="22.5" customHeight="1" x14ac:dyDescent="0.3">
      <c r="A93" s="251"/>
      <c r="B93" s="251"/>
      <c r="C93" s="251"/>
      <c r="D93" s="251"/>
      <c r="E93" s="252"/>
      <c r="F93" s="252"/>
      <c r="G93" s="252"/>
      <c r="H93" s="252"/>
      <c r="I93" s="252"/>
      <c r="J93" s="252"/>
      <c r="K93" s="252"/>
      <c r="L93" s="252"/>
      <c r="M93" s="253"/>
      <c r="N93" s="254"/>
      <c r="O93" s="255"/>
      <c r="P93" s="253"/>
      <c r="Q93" s="254"/>
      <c r="R93" s="254"/>
      <c r="S93" s="254"/>
      <c r="T93" s="254"/>
      <c r="U93" s="255"/>
      <c r="V93" s="256"/>
      <c r="W93" s="257"/>
      <c r="X93" s="257"/>
      <c r="Y93" s="257"/>
      <c r="Z93" s="257"/>
      <c r="AA93" s="258"/>
      <c r="AB93" s="253"/>
      <c r="AC93" s="254"/>
      <c r="AD93" s="254"/>
      <c r="AE93" s="254"/>
      <c r="AF93" s="255"/>
      <c r="AH93" s="1">
        <f t="shared" si="4"/>
        <v>9</v>
      </c>
    </row>
    <row r="94" spans="1:34" ht="22.5" customHeight="1" x14ac:dyDescent="0.3">
      <c r="A94" s="251"/>
      <c r="B94" s="251"/>
      <c r="C94" s="251"/>
      <c r="D94" s="251"/>
      <c r="E94" s="252"/>
      <c r="F94" s="252"/>
      <c r="G94" s="252"/>
      <c r="H94" s="252"/>
      <c r="I94" s="252"/>
      <c r="J94" s="252"/>
      <c r="K94" s="252"/>
      <c r="L94" s="252"/>
      <c r="M94" s="253"/>
      <c r="N94" s="254"/>
      <c r="O94" s="255"/>
      <c r="P94" s="253"/>
      <c r="Q94" s="254"/>
      <c r="R94" s="254"/>
      <c r="S94" s="254"/>
      <c r="T94" s="254"/>
      <c r="U94" s="255"/>
      <c r="V94" s="256"/>
      <c r="W94" s="257"/>
      <c r="X94" s="257"/>
      <c r="Y94" s="257"/>
      <c r="Z94" s="257"/>
      <c r="AA94" s="258"/>
      <c r="AB94" s="253"/>
      <c r="AC94" s="254"/>
      <c r="AD94" s="254"/>
      <c r="AE94" s="254"/>
      <c r="AF94" s="255"/>
      <c r="AH94" s="1">
        <f t="shared" si="4"/>
        <v>10</v>
      </c>
    </row>
    <row r="95" spans="1:34" ht="22.5" customHeight="1" x14ac:dyDescent="0.3">
      <c r="A95" s="251"/>
      <c r="B95" s="251"/>
      <c r="C95" s="251"/>
      <c r="D95" s="251"/>
      <c r="E95" s="252"/>
      <c r="F95" s="252"/>
      <c r="G95" s="252"/>
      <c r="H95" s="252"/>
      <c r="I95" s="252"/>
      <c r="J95" s="252"/>
      <c r="K95" s="252"/>
      <c r="L95" s="252"/>
      <c r="M95" s="253"/>
      <c r="N95" s="254"/>
      <c r="O95" s="255"/>
      <c r="P95" s="253"/>
      <c r="Q95" s="254"/>
      <c r="R95" s="254"/>
      <c r="S95" s="254"/>
      <c r="T95" s="254"/>
      <c r="U95" s="255"/>
      <c r="V95" s="256"/>
      <c r="W95" s="257"/>
      <c r="X95" s="257"/>
      <c r="Y95" s="257"/>
      <c r="Z95" s="257"/>
      <c r="AA95" s="258"/>
      <c r="AB95" s="253"/>
      <c r="AC95" s="254"/>
      <c r="AD95" s="254"/>
      <c r="AE95" s="254"/>
      <c r="AF95" s="255"/>
      <c r="AH95" s="1">
        <f t="shared" si="4"/>
        <v>11</v>
      </c>
    </row>
    <row r="96" spans="1:34" ht="22.5" customHeight="1" x14ac:dyDescent="0.3">
      <c r="A96" s="251"/>
      <c r="B96" s="251"/>
      <c r="C96" s="251"/>
      <c r="D96" s="251"/>
      <c r="E96" s="252"/>
      <c r="F96" s="252"/>
      <c r="G96" s="252"/>
      <c r="H96" s="252"/>
      <c r="I96" s="252"/>
      <c r="J96" s="252"/>
      <c r="K96" s="252"/>
      <c r="L96" s="252"/>
      <c r="M96" s="253"/>
      <c r="N96" s="254"/>
      <c r="O96" s="255"/>
      <c r="P96" s="253"/>
      <c r="Q96" s="254"/>
      <c r="R96" s="254"/>
      <c r="S96" s="254"/>
      <c r="T96" s="254"/>
      <c r="U96" s="255"/>
      <c r="V96" s="256"/>
      <c r="W96" s="257"/>
      <c r="X96" s="257"/>
      <c r="Y96" s="257"/>
      <c r="Z96" s="257"/>
      <c r="AA96" s="258"/>
      <c r="AB96" s="253"/>
      <c r="AC96" s="254"/>
      <c r="AD96" s="254"/>
      <c r="AE96" s="254"/>
      <c r="AF96" s="255"/>
      <c r="AH96" s="1">
        <f t="shared" si="4"/>
        <v>12</v>
      </c>
    </row>
    <row r="97" spans="1:34" ht="22.5" customHeight="1" x14ac:dyDescent="0.3">
      <c r="A97" s="251"/>
      <c r="B97" s="251"/>
      <c r="C97" s="251"/>
      <c r="D97" s="251"/>
      <c r="E97" s="252"/>
      <c r="F97" s="252"/>
      <c r="G97" s="252"/>
      <c r="H97" s="252"/>
      <c r="I97" s="252"/>
      <c r="J97" s="252"/>
      <c r="K97" s="252"/>
      <c r="L97" s="252"/>
      <c r="M97" s="253"/>
      <c r="N97" s="254"/>
      <c r="O97" s="255"/>
      <c r="P97" s="253"/>
      <c r="Q97" s="254"/>
      <c r="R97" s="254"/>
      <c r="S97" s="254"/>
      <c r="T97" s="254"/>
      <c r="U97" s="255"/>
      <c r="V97" s="256"/>
      <c r="W97" s="257"/>
      <c r="X97" s="257"/>
      <c r="Y97" s="257"/>
      <c r="Z97" s="257"/>
      <c r="AA97" s="258"/>
      <c r="AB97" s="253"/>
      <c r="AC97" s="254"/>
      <c r="AD97" s="254"/>
      <c r="AE97" s="254"/>
      <c r="AF97" s="255"/>
      <c r="AH97" s="1">
        <f t="shared" si="4"/>
        <v>13</v>
      </c>
    </row>
    <row r="98" spans="1:34" ht="22.5" customHeight="1" x14ac:dyDescent="0.3">
      <c r="A98" s="251"/>
      <c r="B98" s="251"/>
      <c r="C98" s="251"/>
      <c r="D98" s="251"/>
      <c r="E98" s="252"/>
      <c r="F98" s="252"/>
      <c r="G98" s="252"/>
      <c r="H98" s="252"/>
      <c r="I98" s="252"/>
      <c r="J98" s="252"/>
      <c r="K98" s="252"/>
      <c r="L98" s="252"/>
      <c r="M98" s="253"/>
      <c r="N98" s="254"/>
      <c r="O98" s="255"/>
      <c r="P98" s="253"/>
      <c r="Q98" s="254"/>
      <c r="R98" s="254"/>
      <c r="S98" s="254"/>
      <c r="T98" s="254"/>
      <c r="U98" s="255"/>
      <c r="V98" s="256"/>
      <c r="W98" s="257"/>
      <c r="X98" s="257"/>
      <c r="Y98" s="257"/>
      <c r="Z98" s="257"/>
      <c r="AA98" s="258"/>
      <c r="AB98" s="253"/>
      <c r="AC98" s="254"/>
      <c r="AD98" s="254"/>
      <c r="AE98" s="254"/>
      <c r="AF98" s="255"/>
      <c r="AH98" s="1">
        <f t="shared" si="4"/>
        <v>14</v>
      </c>
    </row>
    <row r="99" spans="1:34" ht="22.5" customHeight="1" x14ac:dyDescent="0.3">
      <c r="A99" s="251"/>
      <c r="B99" s="251"/>
      <c r="C99" s="251"/>
      <c r="D99" s="251"/>
      <c r="E99" s="252"/>
      <c r="F99" s="252"/>
      <c r="G99" s="252"/>
      <c r="H99" s="252"/>
      <c r="I99" s="252"/>
      <c r="J99" s="252"/>
      <c r="K99" s="252"/>
      <c r="L99" s="252"/>
      <c r="M99" s="253"/>
      <c r="N99" s="254"/>
      <c r="O99" s="255"/>
      <c r="P99" s="253"/>
      <c r="Q99" s="254"/>
      <c r="R99" s="254"/>
      <c r="S99" s="254"/>
      <c r="T99" s="254"/>
      <c r="U99" s="255"/>
      <c r="V99" s="256"/>
      <c r="W99" s="257"/>
      <c r="X99" s="257"/>
      <c r="Y99" s="257"/>
      <c r="Z99" s="257"/>
      <c r="AA99" s="258"/>
      <c r="AB99" s="253"/>
      <c r="AC99" s="254"/>
      <c r="AD99" s="254"/>
      <c r="AE99" s="254"/>
      <c r="AF99" s="255"/>
      <c r="AH99" s="1">
        <f t="shared" si="4"/>
        <v>15</v>
      </c>
    </row>
    <row r="100" spans="1:34" ht="22.5" customHeight="1" x14ac:dyDescent="0.3">
      <c r="A100" s="251"/>
      <c r="B100" s="251"/>
      <c r="C100" s="251"/>
      <c r="D100" s="251"/>
      <c r="E100" s="252"/>
      <c r="F100" s="252"/>
      <c r="G100" s="252"/>
      <c r="H100" s="252"/>
      <c r="I100" s="252"/>
      <c r="J100" s="252"/>
      <c r="K100" s="252"/>
      <c r="L100" s="252"/>
      <c r="M100" s="253"/>
      <c r="N100" s="254"/>
      <c r="O100" s="255"/>
      <c r="P100" s="253"/>
      <c r="Q100" s="254"/>
      <c r="R100" s="254"/>
      <c r="S100" s="254"/>
      <c r="T100" s="254"/>
      <c r="U100" s="255"/>
      <c r="V100" s="256"/>
      <c r="W100" s="257"/>
      <c r="X100" s="257"/>
      <c r="Y100" s="257"/>
      <c r="Z100" s="257"/>
      <c r="AA100" s="258"/>
      <c r="AB100" s="253"/>
      <c r="AC100" s="254"/>
      <c r="AD100" s="254"/>
      <c r="AE100" s="254"/>
      <c r="AF100" s="255"/>
      <c r="AH100" s="1">
        <f t="shared" si="4"/>
        <v>16</v>
      </c>
    </row>
    <row r="101" spans="1:34" ht="22.5" customHeight="1" x14ac:dyDescent="0.3">
      <c r="A101" s="251"/>
      <c r="B101" s="251"/>
      <c r="C101" s="251"/>
      <c r="D101" s="251"/>
      <c r="E101" s="252"/>
      <c r="F101" s="252"/>
      <c r="G101" s="252"/>
      <c r="H101" s="252"/>
      <c r="I101" s="252"/>
      <c r="J101" s="252"/>
      <c r="K101" s="252"/>
      <c r="L101" s="252"/>
      <c r="M101" s="253"/>
      <c r="N101" s="254"/>
      <c r="O101" s="255"/>
      <c r="P101" s="253"/>
      <c r="Q101" s="254"/>
      <c r="R101" s="254"/>
      <c r="S101" s="254"/>
      <c r="T101" s="254"/>
      <c r="U101" s="255"/>
      <c r="V101" s="256"/>
      <c r="W101" s="257"/>
      <c r="X101" s="257"/>
      <c r="Y101" s="257"/>
      <c r="Z101" s="257"/>
      <c r="AA101" s="258"/>
      <c r="AB101" s="253"/>
      <c r="AC101" s="254"/>
      <c r="AD101" s="254"/>
      <c r="AE101" s="254"/>
      <c r="AF101" s="255"/>
      <c r="AH101" s="1">
        <f t="shared" si="4"/>
        <v>17</v>
      </c>
    </row>
    <row r="102" spans="1:34" ht="22.5" customHeight="1" x14ac:dyDescent="0.3">
      <c r="A102" s="251"/>
      <c r="B102" s="251"/>
      <c r="C102" s="251"/>
      <c r="D102" s="251"/>
      <c r="E102" s="252"/>
      <c r="F102" s="252"/>
      <c r="G102" s="252"/>
      <c r="H102" s="252"/>
      <c r="I102" s="252"/>
      <c r="J102" s="252"/>
      <c r="K102" s="252"/>
      <c r="L102" s="252"/>
      <c r="M102" s="253"/>
      <c r="N102" s="254"/>
      <c r="O102" s="255"/>
      <c r="P102" s="253"/>
      <c r="Q102" s="254"/>
      <c r="R102" s="254"/>
      <c r="S102" s="254"/>
      <c r="T102" s="254"/>
      <c r="U102" s="255"/>
      <c r="V102" s="256"/>
      <c r="W102" s="257"/>
      <c r="X102" s="257"/>
      <c r="Y102" s="257"/>
      <c r="Z102" s="257"/>
      <c r="AA102" s="258"/>
      <c r="AB102" s="253"/>
      <c r="AC102" s="254"/>
      <c r="AD102" s="254"/>
      <c r="AE102" s="254"/>
      <c r="AF102" s="255"/>
      <c r="AH102" s="1">
        <f t="shared" si="4"/>
        <v>18</v>
      </c>
    </row>
    <row r="103" spans="1:34" ht="22.5" customHeight="1" x14ac:dyDescent="0.3">
      <c r="A103" s="251"/>
      <c r="B103" s="251"/>
      <c r="C103" s="251"/>
      <c r="D103" s="251"/>
      <c r="E103" s="252"/>
      <c r="F103" s="252"/>
      <c r="G103" s="252"/>
      <c r="H103" s="252"/>
      <c r="I103" s="252"/>
      <c r="J103" s="252"/>
      <c r="K103" s="252"/>
      <c r="L103" s="252"/>
      <c r="M103" s="253"/>
      <c r="N103" s="254"/>
      <c r="O103" s="255"/>
      <c r="P103" s="253"/>
      <c r="Q103" s="254"/>
      <c r="R103" s="254"/>
      <c r="S103" s="254"/>
      <c r="T103" s="254"/>
      <c r="U103" s="255"/>
      <c r="V103" s="256"/>
      <c r="W103" s="257"/>
      <c r="X103" s="257"/>
      <c r="Y103" s="257"/>
      <c r="Z103" s="257"/>
      <c r="AA103" s="258"/>
      <c r="AB103" s="253"/>
      <c r="AC103" s="254"/>
      <c r="AD103" s="254"/>
      <c r="AE103" s="254"/>
      <c r="AF103" s="255"/>
      <c r="AH103" s="1">
        <f t="shared" si="4"/>
        <v>19</v>
      </c>
    </row>
    <row r="104" spans="1:34" ht="22.5" customHeight="1" x14ac:dyDescent="0.3">
      <c r="A104" s="251"/>
      <c r="B104" s="251"/>
      <c r="C104" s="251"/>
      <c r="D104" s="251"/>
      <c r="E104" s="252"/>
      <c r="F104" s="252"/>
      <c r="G104" s="252"/>
      <c r="H104" s="252"/>
      <c r="I104" s="252"/>
      <c r="J104" s="252"/>
      <c r="K104" s="252"/>
      <c r="L104" s="252"/>
      <c r="M104" s="253"/>
      <c r="N104" s="254"/>
      <c r="O104" s="255"/>
      <c r="P104" s="253"/>
      <c r="Q104" s="254"/>
      <c r="R104" s="254"/>
      <c r="S104" s="254"/>
      <c r="T104" s="254"/>
      <c r="U104" s="255"/>
      <c r="V104" s="256"/>
      <c r="W104" s="257"/>
      <c r="X104" s="257"/>
      <c r="Y104" s="257"/>
      <c r="Z104" s="257"/>
      <c r="AA104" s="258"/>
      <c r="AB104" s="253"/>
      <c r="AC104" s="254"/>
      <c r="AD104" s="254"/>
      <c r="AE104" s="254"/>
      <c r="AF104" s="255"/>
      <c r="AH104" s="1">
        <f t="shared" si="4"/>
        <v>20</v>
      </c>
    </row>
    <row r="105" spans="1:34" ht="22.5" customHeight="1" x14ac:dyDescent="0.3">
      <c r="A105" s="251"/>
      <c r="B105" s="251"/>
      <c r="C105" s="251"/>
      <c r="D105" s="251"/>
      <c r="E105" s="252"/>
      <c r="F105" s="252"/>
      <c r="G105" s="252"/>
      <c r="H105" s="252"/>
      <c r="I105" s="252"/>
      <c r="J105" s="252"/>
      <c r="K105" s="252"/>
      <c r="L105" s="252"/>
      <c r="M105" s="253"/>
      <c r="N105" s="254"/>
      <c r="O105" s="255"/>
      <c r="P105" s="253"/>
      <c r="Q105" s="254"/>
      <c r="R105" s="254"/>
      <c r="S105" s="254"/>
      <c r="T105" s="254"/>
      <c r="U105" s="255"/>
      <c r="V105" s="256"/>
      <c r="W105" s="257"/>
      <c r="X105" s="257"/>
      <c r="Y105" s="257"/>
      <c r="Z105" s="257"/>
      <c r="AA105" s="258"/>
      <c r="AB105" s="253"/>
      <c r="AC105" s="254"/>
      <c r="AD105" s="254"/>
      <c r="AE105" s="254"/>
      <c r="AF105" s="255"/>
      <c r="AH105" s="1">
        <f t="shared" si="4"/>
        <v>21</v>
      </c>
    </row>
    <row r="106" spans="1:34" ht="22.5" customHeight="1" x14ac:dyDescent="0.3">
      <c r="A106" s="251"/>
      <c r="B106" s="251"/>
      <c r="C106" s="251"/>
      <c r="D106" s="251"/>
      <c r="E106" s="252"/>
      <c r="F106" s="252"/>
      <c r="G106" s="252"/>
      <c r="H106" s="252"/>
      <c r="I106" s="252"/>
      <c r="J106" s="252"/>
      <c r="K106" s="252"/>
      <c r="L106" s="252"/>
      <c r="M106" s="253"/>
      <c r="N106" s="254"/>
      <c r="O106" s="255"/>
      <c r="P106" s="253"/>
      <c r="Q106" s="254"/>
      <c r="R106" s="254"/>
      <c r="S106" s="254"/>
      <c r="T106" s="254"/>
      <c r="U106" s="255"/>
      <c r="V106" s="256"/>
      <c r="W106" s="257"/>
      <c r="X106" s="257"/>
      <c r="Y106" s="257"/>
      <c r="Z106" s="257"/>
      <c r="AA106" s="258"/>
      <c r="AB106" s="253"/>
      <c r="AC106" s="254"/>
      <c r="AD106" s="254"/>
      <c r="AE106" s="254"/>
      <c r="AF106" s="255"/>
      <c r="AH106" s="1">
        <f t="shared" si="4"/>
        <v>22</v>
      </c>
    </row>
    <row r="107" spans="1:34" ht="22.5" customHeight="1" x14ac:dyDescent="0.3">
      <c r="A107" s="251"/>
      <c r="B107" s="251"/>
      <c r="C107" s="251"/>
      <c r="D107" s="251"/>
      <c r="E107" s="252"/>
      <c r="F107" s="252"/>
      <c r="G107" s="252"/>
      <c r="H107" s="252"/>
      <c r="I107" s="252"/>
      <c r="J107" s="252"/>
      <c r="K107" s="252"/>
      <c r="L107" s="252"/>
      <c r="M107" s="253"/>
      <c r="N107" s="254"/>
      <c r="O107" s="255"/>
      <c r="P107" s="253"/>
      <c r="Q107" s="254"/>
      <c r="R107" s="254"/>
      <c r="S107" s="254"/>
      <c r="T107" s="254"/>
      <c r="U107" s="255"/>
      <c r="V107" s="256"/>
      <c r="W107" s="257"/>
      <c r="X107" s="257"/>
      <c r="Y107" s="257"/>
      <c r="Z107" s="257"/>
      <c r="AA107" s="258"/>
      <c r="AB107" s="253"/>
      <c r="AC107" s="254"/>
      <c r="AD107" s="254"/>
      <c r="AE107" s="254"/>
      <c r="AF107" s="255"/>
      <c r="AH107" s="1">
        <f t="shared" si="4"/>
        <v>23</v>
      </c>
    </row>
    <row r="108" spans="1:34" ht="22.5" customHeight="1" x14ac:dyDescent="0.3">
      <c r="A108" s="251"/>
      <c r="B108" s="251"/>
      <c r="C108" s="251"/>
      <c r="D108" s="251"/>
      <c r="E108" s="252"/>
      <c r="F108" s="252"/>
      <c r="G108" s="252"/>
      <c r="H108" s="252"/>
      <c r="I108" s="252"/>
      <c r="J108" s="252"/>
      <c r="K108" s="252"/>
      <c r="L108" s="252"/>
      <c r="M108" s="253"/>
      <c r="N108" s="254"/>
      <c r="O108" s="255"/>
      <c r="P108" s="253"/>
      <c r="Q108" s="254"/>
      <c r="R108" s="254"/>
      <c r="S108" s="254"/>
      <c r="T108" s="254"/>
      <c r="U108" s="255"/>
      <c r="V108" s="256"/>
      <c r="W108" s="257"/>
      <c r="X108" s="257"/>
      <c r="Y108" s="257"/>
      <c r="Z108" s="257"/>
      <c r="AA108" s="258"/>
      <c r="AB108" s="253"/>
      <c r="AC108" s="254"/>
      <c r="AD108" s="254"/>
      <c r="AE108" s="254"/>
      <c r="AF108" s="255"/>
      <c r="AH108" s="1">
        <f t="shared" si="4"/>
        <v>24</v>
      </c>
    </row>
    <row r="109" spans="1:34" ht="22.5" customHeight="1" x14ac:dyDescent="0.3">
      <c r="A109" s="251"/>
      <c r="B109" s="251"/>
      <c r="C109" s="251"/>
      <c r="D109" s="251"/>
      <c r="E109" s="252"/>
      <c r="F109" s="252"/>
      <c r="G109" s="252"/>
      <c r="H109" s="252"/>
      <c r="I109" s="252"/>
      <c r="J109" s="252"/>
      <c r="K109" s="252"/>
      <c r="L109" s="252"/>
      <c r="M109" s="253"/>
      <c r="N109" s="254"/>
      <c r="O109" s="255"/>
      <c r="P109" s="253"/>
      <c r="Q109" s="254"/>
      <c r="R109" s="254"/>
      <c r="S109" s="254"/>
      <c r="T109" s="254"/>
      <c r="U109" s="255"/>
      <c r="V109" s="256"/>
      <c r="W109" s="257"/>
      <c r="X109" s="257"/>
      <c r="Y109" s="257"/>
      <c r="Z109" s="257"/>
      <c r="AA109" s="258"/>
      <c r="AB109" s="253"/>
      <c r="AC109" s="254"/>
      <c r="AD109" s="254"/>
      <c r="AE109" s="254"/>
      <c r="AF109" s="255"/>
      <c r="AH109" s="1">
        <f t="shared" si="4"/>
        <v>25</v>
      </c>
    </row>
    <row r="110" spans="1:34" ht="22.5" customHeight="1" x14ac:dyDescent="0.3">
      <c r="A110" s="251"/>
      <c r="B110" s="251"/>
      <c r="C110" s="251"/>
      <c r="D110" s="251"/>
      <c r="E110" s="252"/>
      <c r="F110" s="252"/>
      <c r="G110" s="252"/>
      <c r="H110" s="252"/>
      <c r="I110" s="252"/>
      <c r="J110" s="252"/>
      <c r="K110" s="252"/>
      <c r="L110" s="252"/>
      <c r="M110" s="253"/>
      <c r="N110" s="254"/>
      <c r="O110" s="255"/>
      <c r="P110" s="253"/>
      <c r="Q110" s="254"/>
      <c r="R110" s="254"/>
      <c r="S110" s="254"/>
      <c r="T110" s="254"/>
      <c r="U110" s="255"/>
      <c r="V110" s="256"/>
      <c r="W110" s="257"/>
      <c r="X110" s="257"/>
      <c r="Y110" s="257"/>
      <c r="Z110" s="257"/>
      <c r="AA110" s="258"/>
      <c r="AB110" s="253"/>
      <c r="AC110" s="254"/>
      <c r="AD110" s="254"/>
      <c r="AE110" s="254"/>
      <c r="AF110" s="255"/>
      <c r="AH110" s="1">
        <f t="shared" si="4"/>
        <v>26</v>
      </c>
    </row>
    <row r="111" spans="1:34" ht="22.5" customHeight="1" x14ac:dyDescent="0.3">
      <c r="A111" s="251"/>
      <c r="B111" s="251"/>
      <c r="C111" s="251"/>
      <c r="D111" s="251"/>
      <c r="E111" s="252"/>
      <c r="F111" s="252"/>
      <c r="G111" s="252"/>
      <c r="H111" s="252"/>
      <c r="I111" s="252"/>
      <c r="J111" s="252"/>
      <c r="K111" s="252"/>
      <c r="L111" s="252"/>
      <c r="M111" s="253"/>
      <c r="N111" s="254"/>
      <c r="O111" s="255"/>
      <c r="P111" s="253"/>
      <c r="Q111" s="254"/>
      <c r="R111" s="254"/>
      <c r="S111" s="254"/>
      <c r="T111" s="254"/>
      <c r="U111" s="255"/>
      <c r="V111" s="256"/>
      <c r="W111" s="257"/>
      <c r="X111" s="257"/>
      <c r="Y111" s="257"/>
      <c r="Z111" s="257"/>
      <c r="AA111" s="258"/>
      <c r="AB111" s="253"/>
      <c r="AC111" s="254"/>
      <c r="AD111" s="254"/>
      <c r="AE111" s="254"/>
      <c r="AF111" s="255"/>
      <c r="AH111" s="1">
        <f t="shared" si="4"/>
        <v>27</v>
      </c>
    </row>
    <row r="112" spans="1:34" ht="22.5" customHeight="1" x14ac:dyDescent="0.3">
      <c r="A112" s="251"/>
      <c r="B112" s="251"/>
      <c r="C112" s="251"/>
      <c r="D112" s="251"/>
      <c r="E112" s="252"/>
      <c r="F112" s="252"/>
      <c r="G112" s="252"/>
      <c r="H112" s="252"/>
      <c r="I112" s="252"/>
      <c r="J112" s="252"/>
      <c r="K112" s="252"/>
      <c r="L112" s="252"/>
      <c r="M112" s="253"/>
      <c r="N112" s="254"/>
      <c r="O112" s="255"/>
      <c r="P112" s="253"/>
      <c r="Q112" s="254"/>
      <c r="R112" s="254"/>
      <c r="S112" s="254"/>
      <c r="T112" s="254"/>
      <c r="U112" s="255"/>
      <c r="V112" s="256"/>
      <c r="W112" s="257"/>
      <c r="X112" s="257"/>
      <c r="Y112" s="257"/>
      <c r="Z112" s="257"/>
      <c r="AA112" s="258"/>
      <c r="AB112" s="253"/>
      <c r="AC112" s="254"/>
      <c r="AD112" s="254"/>
      <c r="AE112" s="254"/>
      <c r="AF112" s="255"/>
      <c r="AH112" s="1">
        <f t="shared" si="4"/>
        <v>28</v>
      </c>
    </row>
    <row r="113" spans="1:34" ht="22.5" customHeight="1" x14ac:dyDescent="0.3">
      <c r="A113" s="251"/>
      <c r="B113" s="251"/>
      <c r="C113" s="251"/>
      <c r="D113" s="251"/>
      <c r="E113" s="252"/>
      <c r="F113" s="252"/>
      <c r="G113" s="252"/>
      <c r="H113" s="252"/>
      <c r="I113" s="252"/>
      <c r="J113" s="252"/>
      <c r="K113" s="252"/>
      <c r="L113" s="252"/>
      <c r="M113" s="253"/>
      <c r="N113" s="254"/>
      <c r="O113" s="255"/>
      <c r="P113" s="253"/>
      <c r="Q113" s="254"/>
      <c r="R113" s="254"/>
      <c r="S113" s="254"/>
      <c r="T113" s="254"/>
      <c r="U113" s="255"/>
      <c r="V113" s="256"/>
      <c r="W113" s="257"/>
      <c r="X113" s="257"/>
      <c r="Y113" s="257"/>
      <c r="Z113" s="257"/>
      <c r="AA113" s="258"/>
      <c r="AB113" s="253"/>
      <c r="AC113" s="254"/>
      <c r="AD113" s="254"/>
      <c r="AE113" s="254"/>
      <c r="AF113" s="255"/>
      <c r="AH113" s="1">
        <f t="shared" si="4"/>
        <v>29</v>
      </c>
    </row>
    <row r="114" spans="1:34" ht="22.5" customHeight="1" x14ac:dyDescent="0.3">
      <c r="A114" s="251"/>
      <c r="B114" s="251"/>
      <c r="C114" s="251"/>
      <c r="D114" s="251"/>
      <c r="E114" s="252"/>
      <c r="F114" s="252"/>
      <c r="G114" s="252"/>
      <c r="H114" s="252"/>
      <c r="I114" s="252"/>
      <c r="J114" s="252"/>
      <c r="K114" s="252"/>
      <c r="L114" s="252"/>
      <c r="M114" s="253"/>
      <c r="N114" s="254"/>
      <c r="O114" s="255"/>
      <c r="P114" s="253"/>
      <c r="Q114" s="254"/>
      <c r="R114" s="254"/>
      <c r="S114" s="254"/>
      <c r="T114" s="254"/>
      <c r="U114" s="255"/>
      <c r="V114" s="256"/>
      <c r="W114" s="257"/>
      <c r="X114" s="257"/>
      <c r="Y114" s="257"/>
      <c r="Z114" s="257"/>
      <c r="AA114" s="258"/>
      <c r="AB114" s="253"/>
      <c r="AC114" s="254"/>
      <c r="AD114" s="254"/>
      <c r="AE114" s="254"/>
      <c r="AF114" s="255"/>
      <c r="AH114" s="1">
        <f t="shared" si="4"/>
        <v>30</v>
      </c>
    </row>
  </sheetData>
  <mergeCells count="592">
    <mergeCell ref="B9:G9"/>
    <mergeCell ref="H9:P9"/>
    <mergeCell ref="Q9:W9"/>
    <mergeCell ref="X9:AF9"/>
    <mergeCell ref="B10:G10"/>
    <mergeCell ref="H10:AF10"/>
    <mergeCell ref="A4:D4"/>
    <mergeCell ref="E4:AB6"/>
    <mergeCell ref="AC4:AF4"/>
    <mergeCell ref="A5:D7"/>
    <mergeCell ref="AC5:AF7"/>
    <mergeCell ref="A8:A11"/>
    <mergeCell ref="B8:G8"/>
    <mergeCell ref="H8:P8"/>
    <mergeCell ref="Q8:W8"/>
    <mergeCell ref="X8:AF8"/>
    <mergeCell ref="AH12:AJ13"/>
    <mergeCell ref="AK12:AP13"/>
    <mergeCell ref="AQ12:BA12"/>
    <mergeCell ref="V13:AA13"/>
    <mergeCell ref="AB13:AF13"/>
    <mergeCell ref="AQ13:AV13"/>
    <mergeCell ref="AW13:BA13"/>
    <mergeCell ref="B11:G11"/>
    <mergeCell ref="H11:P11"/>
    <mergeCell ref="Q11:W11"/>
    <mergeCell ref="X11:AF11"/>
    <mergeCell ref="A12:D13"/>
    <mergeCell ref="E12:H13"/>
    <mergeCell ref="I12:L13"/>
    <mergeCell ref="M12:O13"/>
    <mergeCell ref="P12:U13"/>
    <mergeCell ref="V12:AF12"/>
    <mergeCell ref="A15:D15"/>
    <mergeCell ref="E15:H15"/>
    <mergeCell ref="I15:L15"/>
    <mergeCell ref="M15:O15"/>
    <mergeCell ref="P15:U15"/>
    <mergeCell ref="A14:D14"/>
    <mergeCell ref="E14:H14"/>
    <mergeCell ref="I14:L14"/>
    <mergeCell ref="M14:O14"/>
    <mergeCell ref="P14:U14"/>
    <mergeCell ref="V15:AA15"/>
    <mergeCell ref="AB15:AF15"/>
    <mergeCell ref="AH15:AJ15"/>
    <mergeCell ref="AK15:AP15"/>
    <mergeCell ref="AQ15:AV15"/>
    <mergeCell ref="AW15:BA15"/>
    <mergeCell ref="AB14:AF14"/>
    <mergeCell ref="AH14:AJ14"/>
    <mergeCell ref="AK14:AP14"/>
    <mergeCell ref="AQ14:AV14"/>
    <mergeCell ref="AW14:BA14"/>
    <mergeCell ref="V14:AA14"/>
    <mergeCell ref="AB16:AF16"/>
    <mergeCell ref="AH16:AJ16"/>
    <mergeCell ref="AK16:AP16"/>
    <mergeCell ref="AQ16:AV16"/>
    <mergeCell ref="AW16:BA16"/>
    <mergeCell ref="A17:D17"/>
    <mergeCell ref="E17:H17"/>
    <mergeCell ref="I17:L17"/>
    <mergeCell ref="M17:O17"/>
    <mergeCell ref="P17:U17"/>
    <mergeCell ref="A16:D16"/>
    <mergeCell ref="E16:H16"/>
    <mergeCell ref="I16:L16"/>
    <mergeCell ref="M16:O16"/>
    <mergeCell ref="P16:U16"/>
    <mergeCell ref="V16:AA16"/>
    <mergeCell ref="V17:AA17"/>
    <mergeCell ref="AB17:AF17"/>
    <mergeCell ref="A18:D18"/>
    <mergeCell ref="E18:H18"/>
    <mergeCell ref="I18:L18"/>
    <mergeCell ref="M18:O18"/>
    <mergeCell ref="P18:U18"/>
    <mergeCell ref="V18:AA18"/>
    <mergeCell ref="AB18:AF18"/>
    <mergeCell ref="AB19:AF19"/>
    <mergeCell ref="A20:D20"/>
    <mergeCell ref="E20:H20"/>
    <mergeCell ref="I20:L20"/>
    <mergeCell ref="M20:O20"/>
    <mergeCell ref="P20:U20"/>
    <mergeCell ref="V20:AA20"/>
    <mergeCell ref="AB20:AF20"/>
    <mergeCell ref="A19:D19"/>
    <mergeCell ref="E19:H19"/>
    <mergeCell ref="I19:L19"/>
    <mergeCell ref="M19:O19"/>
    <mergeCell ref="P19:U19"/>
    <mergeCell ref="V19:AA19"/>
    <mergeCell ref="AB21:AF21"/>
    <mergeCell ref="A22:D22"/>
    <mergeCell ref="E22:H22"/>
    <mergeCell ref="I22:L22"/>
    <mergeCell ref="M22:O22"/>
    <mergeCell ref="P22:U22"/>
    <mergeCell ref="V22:AA22"/>
    <mergeCell ref="AB22:AF22"/>
    <mergeCell ref="A21:D21"/>
    <mergeCell ref="E21:H21"/>
    <mergeCell ref="I21:L21"/>
    <mergeCell ref="M21:O21"/>
    <mergeCell ref="P21:U21"/>
    <mergeCell ref="V21:AA21"/>
    <mergeCell ref="AB23:AF23"/>
    <mergeCell ref="A24:D24"/>
    <mergeCell ref="E24:H24"/>
    <mergeCell ref="I24:L24"/>
    <mergeCell ref="M24:O24"/>
    <mergeCell ref="P24:U24"/>
    <mergeCell ref="V24:AA24"/>
    <mergeCell ref="AB24:AF24"/>
    <mergeCell ref="A23:D23"/>
    <mergeCell ref="E23:H23"/>
    <mergeCell ref="I23:L23"/>
    <mergeCell ref="M23:O23"/>
    <mergeCell ref="P23:U23"/>
    <mergeCell ref="V23:AA23"/>
    <mergeCell ref="AB25:AF25"/>
    <mergeCell ref="A26:D26"/>
    <mergeCell ref="E26:H26"/>
    <mergeCell ref="I26:L26"/>
    <mergeCell ref="M26:O26"/>
    <mergeCell ref="P26:U26"/>
    <mergeCell ref="V26:AA26"/>
    <mergeCell ref="AB26:AF26"/>
    <mergeCell ref="A25:D25"/>
    <mergeCell ref="E25:H25"/>
    <mergeCell ref="I25:L25"/>
    <mergeCell ref="M25:O25"/>
    <mergeCell ref="P25:U25"/>
    <mergeCell ref="V25:AA25"/>
    <mergeCell ref="AB27:AF27"/>
    <mergeCell ref="P33:Y33"/>
    <mergeCell ref="P34:Y34"/>
    <mergeCell ref="T39:AA39"/>
    <mergeCell ref="P41:Y41"/>
    <mergeCell ref="A43:C44"/>
    <mergeCell ref="D43:G43"/>
    <mergeCell ref="D44:G44"/>
    <mergeCell ref="H44:S44"/>
    <mergeCell ref="A27:D27"/>
    <mergeCell ref="E27:H27"/>
    <mergeCell ref="I27:L27"/>
    <mergeCell ref="M27:O27"/>
    <mergeCell ref="P27:U27"/>
    <mergeCell ref="V27:AA27"/>
    <mergeCell ref="T44:W44"/>
    <mergeCell ref="X44:AF44"/>
    <mergeCell ref="H43:S43"/>
    <mergeCell ref="T43:W43"/>
    <mergeCell ref="X43:AF43"/>
    <mergeCell ref="A47:D48"/>
    <mergeCell ref="E47:H48"/>
    <mergeCell ref="I47:L48"/>
    <mergeCell ref="M47:O48"/>
    <mergeCell ref="P47:U48"/>
    <mergeCell ref="V47:AF47"/>
    <mergeCell ref="V48:AA48"/>
    <mergeCell ref="AB48:AF48"/>
    <mergeCell ref="AB49:AF49"/>
    <mergeCell ref="A50:D50"/>
    <mergeCell ref="E50:H50"/>
    <mergeCell ref="I50:L50"/>
    <mergeCell ref="M50:O50"/>
    <mergeCell ref="P50:U50"/>
    <mergeCell ref="V50:AA50"/>
    <mergeCell ref="AB50:AF50"/>
    <mergeCell ref="A49:D49"/>
    <mergeCell ref="E49:H49"/>
    <mergeCell ref="I49:L49"/>
    <mergeCell ref="M49:O49"/>
    <mergeCell ref="P49:U49"/>
    <mergeCell ref="V49:AA49"/>
    <mergeCell ref="AB51:AF51"/>
    <mergeCell ref="A52:D52"/>
    <mergeCell ref="E52:H52"/>
    <mergeCell ref="I52:L52"/>
    <mergeCell ref="M52:O52"/>
    <mergeCell ref="P52:U52"/>
    <mergeCell ref="V52:AA52"/>
    <mergeCell ref="AB52:AF52"/>
    <mergeCell ref="A51:D51"/>
    <mergeCell ref="E51:H51"/>
    <mergeCell ref="I51:L51"/>
    <mergeCell ref="M51:O51"/>
    <mergeCell ref="P51:U51"/>
    <mergeCell ref="V51:AA51"/>
    <mergeCell ref="AB55:AF55"/>
    <mergeCell ref="A55:D55"/>
    <mergeCell ref="E55:H55"/>
    <mergeCell ref="I55:L55"/>
    <mergeCell ref="M55:O55"/>
    <mergeCell ref="P55:U55"/>
    <mergeCell ref="V55:AA55"/>
    <mergeCell ref="AB53:AF53"/>
    <mergeCell ref="A54:D54"/>
    <mergeCell ref="E54:H54"/>
    <mergeCell ref="I54:L54"/>
    <mergeCell ref="M54:O54"/>
    <mergeCell ref="P54:U54"/>
    <mergeCell ref="V54:AA54"/>
    <mergeCell ref="AB54:AF54"/>
    <mergeCell ref="A53:D53"/>
    <mergeCell ref="E53:H53"/>
    <mergeCell ref="I53:L53"/>
    <mergeCell ref="M53:O53"/>
    <mergeCell ref="P53:U53"/>
    <mergeCell ref="V53:AA53"/>
    <mergeCell ref="A56:D56"/>
    <mergeCell ref="E56:H56"/>
    <mergeCell ref="I56:L56"/>
    <mergeCell ref="M56:O56"/>
    <mergeCell ref="P56:U56"/>
    <mergeCell ref="V56:AA56"/>
    <mergeCell ref="AB56:AF56"/>
    <mergeCell ref="I58:L58"/>
    <mergeCell ref="M58:O58"/>
    <mergeCell ref="V58:AA58"/>
    <mergeCell ref="AB58:AF58"/>
    <mergeCell ref="AB65:AF65"/>
    <mergeCell ref="A65:D65"/>
    <mergeCell ref="E65:H65"/>
    <mergeCell ref="I65:L65"/>
    <mergeCell ref="M65:O65"/>
    <mergeCell ref="P65:U65"/>
    <mergeCell ref="V65:AA65"/>
    <mergeCell ref="AB57:AF57"/>
    <mergeCell ref="A66:D66"/>
    <mergeCell ref="E66:H66"/>
    <mergeCell ref="I66:L66"/>
    <mergeCell ref="M66:O66"/>
    <mergeCell ref="P66:U66"/>
    <mergeCell ref="V66:AA66"/>
    <mergeCell ref="AB66:AF66"/>
    <mergeCell ref="A58:D58"/>
    <mergeCell ref="E58:H58"/>
    <mergeCell ref="A57:D57"/>
    <mergeCell ref="E57:H57"/>
    <mergeCell ref="I57:L57"/>
    <mergeCell ref="M57:O57"/>
    <mergeCell ref="P57:U57"/>
    <mergeCell ref="V57:AA57"/>
    <mergeCell ref="P58:U58"/>
    <mergeCell ref="AB67:AF67"/>
    <mergeCell ref="A68:D68"/>
    <mergeCell ref="E68:H68"/>
    <mergeCell ref="I68:L68"/>
    <mergeCell ref="M68:O68"/>
    <mergeCell ref="P68:U68"/>
    <mergeCell ref="V68:AA68"/>
    <mergeCell ref="AB68:AF68"/>
    <mergeCell ref="A67:D67"/>
    <mergeCell ref="E67:H67"/>
    <mergeCell ref="I67:L67"/>
    <mergeCell ref="M67:O67"/>
    <mergeCell ref="P67:U67"/>
    <mergeCell ref="V67:AA67"/>
    <mergeCell ref="AB69:AF69"/>
    <mergeCell ref="A70:D70"/>
    <mergeCell ref="E70:H70"/>
    <mergeCell ref="I70:L70"/>
    <mergeCell ref="M70:O70"/>
    <mergeCell ref="P70:U70"/>
    <mergeCell ref="V70:AA70"/>
    <mergeCell ref="AB70:AF70"/>
    <mergeCell ref="A69:D69"/>
    <mergeCell ref="E69:H69"/>
    <mergeCell ref="I69:L69"/>
    <mergeCell ref="M69:O69"/>
    <mergeCell ref="P69:U69"/>
    <mergeCell ref="V69:AA69"/>
    <mergeCell ref="AB71:AF71"/>
    <mergeCell ref="A72:D72"/>
    <mergeCell ref="E72:H72"/>
    <mergeCell ref="I72:L72"/>
    <mergeCell ref="M72:O72"/>
    <mergeCell ref="P72:U72"/>
    <mergeCell ref="V72:AA72"/>
    <mergeCell ref="AB72:AF72"/>
    <mergeCell ref="A71:D71"/>
    <mergeCell ref="E71:H71"/>
    <mergeCell ref="I71:L71"/>
    <mergeCell ref="M71:O71"/>
    <mergeCell ref="P71:U71"/>
    <mergeCell ref="V71:AA71"/>
    <mergeCell ref="AB73:AF73"/>
    <mergeCell ref="A74:D74"/>
    <mergeCell ref="E74:H74"/>
    <mergeCell ref="I74:L74"/>
    <mergeCell ref="M74:O74"/>
    <mergeCell ref="P74:U74"/>
    <mergeCell ref="V74:AA74"/>
    <mergeCell ref="AB74:AF74"/>
    <mergeCell ref="A73:D73"/>
    <mergeCell ref="E73:H73"/>
    <mergeCell ref="I73:L73"/>
    <mergeCell ref="M73:O73"/>
    <mergeCell ref="P73:U73"/>
    <mergeCell ref="V73:AA73"/>
    <mergeCell ref="AB75:AF75"/>
    <mergeCell ref="A76:D76"/>
    <mergeCell ref="E76:H76"/>
    <mergeCell ref="I76:L76"/>
    <mergeCell ref="M76:O76"/>
    <mergeCell ref="P76:U76"/>
    <mergeCell ref="V76:AA76"/>
    <mergeCell ref="AB76:AF76"/>
    <mergeCell ref="A75:D75"/>
    <mergeCell ref="E75:H75"/>
    <mergeCell ref="I75:L75"/>
    <mergeCell ref="M75:O75"/>
    <mergeCell ref="P75:U75"/>
    <mergeCell ref="V75:AA75"/>
    <mergeCell ref="A83:D84"/>
    <mergeCell ref="E83:H84"/>
    <mergeCell ref="I83:L84"/>
    <mergeCell ref="M83:O84"/>
    <mergeCell ref="P83:U84"/>
    <mergeCell ref="V83:AF83"/>
    <mergeCell ref="V84:AA84"/>
    <mergeCell ref="AB84:AF84"/>
    <mergeCell ref="AB77:AF77"/>
    <mergeCell ref="A78:D78"/>
    <mergeCell ref="E78:H78"/>
    <mergeCell ref="I78:L78"/>
    <mergeCell ref="M78:O78"/>
    <mergeCell ref="P78:U78"/>
    <mergeCell ref="V78:AA78"/>
    <mergeCell ref="AB78:AF78"/>
    <mergeCell ref="A77:D77"/>
    <mergeCell ref="E77:H77"/>
    <mergeCell ref="I77:L77"/>
    <mergeCell ref="M77:O77"/>
    <mergeCell ref="P77:U77"/>
    <mergeCell ref="V77:AA77"/>
    <mergeCell ref="AB85:AF85"/>
    <mergeCell ref="A86:D86"/>
    <mergeCell ref="E86:H86"/>
    <mergeCell ref="I86:L86"/>
    <mergeCell ref="M86:O86"/>
    <mergeCell ref="P86:U86"/>
    <mergeCell ref="V86:AA86"/>
    <mergeCell ref="AB86:AF86"/>
    <mergeCell ref="A85:D85"/>
    <mergeCell ref="E85:H85"/>
    <mergeCell ref="I85:L85"/>
    <mergeCell ref="M85:O85"/>
    <mergeCell ref="P85:U85"/>
    <mergeCell ref="V85:AA85"/>
    <mergeCell ref="AB87:AF87"/>
    <mergeCell ref="A88:D88"/>
    <mergeCell ref="E88:H88"/>
    <mergeCell ref="I88:L88"/>
    <mergeCell ref="M88:O88"/>
    <mergeCell ref="P88:U88"/>
    <mergeCell ref="V88:AA88"/>
    <mergeCell ref="AB88:AF88"/>
    <mergeCell ref="A87:D87"/>
    <mergeCell ref="E87:H87"/>
    <mergeCell ref="I87:L87"/>
    <mergeCell ref="M87:O87"/>
    <mergeCell ref="P87:U87"/>
    <mergeCell ref="V87:AA87"/>
    <mergeCell ref="AB89:AF89"/>
    <mergeCell ref="A90:D90"/>
    <mergeCell ref="E90:H90"/>
    <mergeCell ref="I90:L90"/>
    <mergeCell ref="M90:O90"/>
    <mergeCell ref="P90:U90"/>
    <mergeCell ref="V90:AA90"/>
    <mergeCell ref="AB90:AF90"/>
    <mergeCell ref="A89:D89"/>
    <mergeCell ref="E89:H89"/>
    <mergeCell ref="I89:L89"/>
    <mergeCell ref="M89:O89"/>
    <mergeCell ref="P89:U89"/>
    <mergeCell ref="V89:AA89"/>
    <mergeCell ref="AB91:AF91"/>
    <mergeCell ref="A92:D92"/>
    <mergeCell ref="E92:H92"/>
    <mergeCell ref="I92:L92"/>
    <mergeCell ref="M92:O92"/>
    <mergeCell ref="P92:U92"/>
    <mergeCell ref="V92:AA92"/>
    <mergeCell ref="AB92:AF92"/>
    <mergeCell ref="A91:D91"/>
    <mergeCell ref="E91:H91"/>
    <mergeCell ref="I91:L91"/>
    <mergeCell ref="M91:O91"/>
    <mergeCell ref="P91:U91"/>
    <mergeCell ref="V91:AA91"/>
    <mergeCell ref="AB93:AF93"/>
    <mergeCell ref="A94:D94"/>
    <mergeCell ref="E94:H94"/>
    <mergeCell ref="I94:L94"/>
    <mergeCell ref="M94:O94"/>
    <mergeCell ref="P94:U94"/>
    <mergeCell ref="V94:AA94"/>
    <mergeCell ref="AB94:AF94"/>
    <mergeCell ref="A93:D93"/>
    <mergeCell ref="E93:H93"/>
    <mergeCell ref="I93:L93"/>
    <mergeCell ref="M93:O93"/>
    <mergeCell ref="P93:U93"/>
    <mergeCell ref="V93:AA93"/>
    <mergeCell ref="AB95:AF95"/>
    <mergeCell ref="A96:D96"/>
    <mergeCell ref="E96:H96"/>
    <mergeCell ref="I96:L96"/>
    <mergeCell ref="M96:O96"/>
    <mergeCell ref="P96:U96"/>
    <mergeCell ref="V96:AA96"/>
    <mergeCell ref="AB96:AF96"/>
    <mergeCell ref="A95:D95"/>
    <mergeCell ref="E95:H95"/>
    <mergeCell ref="I95:L95"/>
    <mergeCell ref="M95:O95"/>
    <mergeCell ref="P95:U95"/>
    <mergeCell ref="V95:AA95"/>
    <mergeCell ref="AB97:AF97"/>
    <mergeCell ref="A98:D98"/>
    <mergeCell ref="E98:H98"/>
    <mergeCell ref="I98:L98"/>
    <mergeCell ref="M98:O98"/>
    <mergeCell ref="P98:U98"/>
    <mergeCell ref="V98:AA98"/>
    <mergeCell ref="AB98:AF98"/>
    <mergeCell ref="A97:D97"/>
    <mergeCell ref="E97:H97"/>
    <mergeCell ref="I97:L97"/>
    <mergeCell ref="M97:O97"/>
    <mergeCell ref="P97:U97"/>
    <mergeCell ref="V97:AA97"/>
    <mergeCell ref="AB99:AF99"/>
    <mergeCell ref="A100:D100"/>
    <mergeCell ref="E100:H100"/>
    <mergeCell ref="I100:L100"/>
    <mergeCell ref="M100:O100"/>
    <mergeCell ref="P100:U100"/>
    <mergeCell ref="V100:AA100"/>
    <mergeCell ref="AB100:AF100"/>
    <mergeCell ref="A99:D99"/>
    <mergeCell ref="E99:H99"/>
    <mergeCell ref="I99:L99"/>
    <mergeCell ref="M99:O99"/>
    <mergeCell ref="P99:U99"/>
    <mergeCell ref="V99:AA99"/>
    <mergeCell ref="AB101:AF101"/>
    <mergeCell ref="A102:D102"/>
    <mergeCell ref="E102:H102"/>
    <mergeCell ref="I102:L102"/>
    <mergeCell ref="M102:O102"/>
    <mergeCell ref="P102:U102"/>
    <mergeCell ref="V102:AA102"/>
    <mergeCell ref="AB102:AF102"/>
    <mergeCell ref="A101:D101"/>
    <mergeCell ref="E101:H101"/>
    <mergeCell ref="I101:L101"/>
    <mergeCell ref="M101:O101"/>
    <mergeCell ref="P101:U101"/>
    <mergeCell ref="V101:AA101"/>
    <mergeCell ref="AB103:AF103"/>
    <mergeCell ref="A104:D104"/>
    <mergeCell ref="E104:H104"/>
    <mergeCell ref="I104:L104"/>
    <mergeCell ref="M104:O104"/>
    <mergeCell ref="P104:U104"/>
    <mergeCell ref="V104:AA104"/>
    <mergeCell ref="AB104:AF104"/>
    <mergeCell ref="A103:D103"/>
    <mergeCell ref="E103:H103"/>
    <mergeCell ref="I103:L103"/>
    <mergeCell ref="M103:O103"/>
    <mergeCell ref="P103:U103"/>
    <mergeCell ref="V103:AA103"/>
    <mergeCell ref="AB105:AF105"/>
    <mergeCell ref="A106:D106"/>
    <mergeCell ref="E106:H106"/>
    <mergeCell ref="I106:L106"/>
    <mergeCell ref="M106:O106"/>
    <mergeCell ref="P106:U106"/>
    <mergeCell ref="V106:AA106"/>
    <mergeCell ref="AB106:AF106"/>
    <mergeCell ref="A105:D105"/>
    <mergeCell ref="E105:H105"/>
    <mergeCell ref="I105:L105"/>
    <mergeCell ref="M105:O105"/>
    <mergeCell ref="P105:U105"/>
    <mergeCell ref="V105:AA105"/>
    <mergeCell ref="AB107:AF107"/>
    <mergeCell ref="A108:D108"/>
    <mergeCell ref="E108:H108"/>
    <mergeCell ref="I108:L108"/>
    <mergeCell ref="M108:O108"/>
    <mergeCell ref="P108:U108"/>
    <mergeCell ref="V108:AA108"/>
    <mergeCell ref="AB108:AF108"/>
    <mergeCell ref="A107:D107"/>
    <mergeCell ref="E107:H107"/>
    <mergeCell ref="I107:L107"/>
    <mergeCell ref="M107:O107"/>
    <mergeCell ref="P107:U107"/>
    <mergeCell ref="V107:AA107"/>
    <mergeCell ref="AB109:AF109"/>
    <mergeCell ref="A110:D110"/>
    <mergeCell ref="E110:H110"/>
    <mergeCell ref="I110:L110"/>
    <mergeCell ref="M110:O110"/>
    <mergeCell ref="P110:U110"/>
    <mergeCell ref="V110:AA110"/>
    <mergeCell ref="AB110:AF110"/>
    <mergeCell ref="A109:D109"/>
    <mergeCell ref="E109:H109"/>
    <mergeCell ref="I109:L109"/>
    <mergeCell ref="M109:O109"/>
    <mergeCell ref="P109:U109"/>
    <mergeCell ref="V109:AA109"/>
    <mergeCell ref="AB111:AF111"/>
    <mergeCell ref="A112:D112"/>
    <mergeCell ref="E112:H112"/>
    <mergeCell ref="I112:L112"/>
    <mergeCell ref="M112:O112"/>
    <mergeCell ref="P112:U112"/>
    <mergeCell ref="V112:AA112"/>
    <mergeCell ref="AB112:AF112"/>
    <mergeCell ref="A111:D111"/>
    <mergeCell ref="E111:H111"/>
    <mergeCell ref="I111:L111"/>
    <mergeCell ref="M111:O111"/>
    <mergeCell ref="P111:U111"/>
    <mergeCell ref="V111:AA111"/>
    <mergeCell ref="AB113:AF113"/>
    <mergeCell ref="A114:D114"/>
    <mergeCell ref="E114:H114"/>
    <mergeCell ref="I114:L114"/>
    <mergeCell ref="M114:O114"/>
    <mergeCell ref="P114:U114"/>
    <mergeCell ref="V114:AA114"/>
    <mergeCell ref="AB114:AF114"/>
    <mergeCell ref="A113:D113"/>
    <mergeCell ref="E113:H113"/>
    <mergeCell ref="I113:L113"/>
    <mergeCell ref="M113:O113"/>
    <mergeCell ref="P113:U113"/>
    <mergeCell ref="V113:AA113"/>
    <mergeCell ref="A59:D59"/>
    <mergeCell ref="E59:H59"/>
    <mergeCell ref="I59:L59"/>
    <mergeCell ref="M59:O59"/>
    <mergeCell ref="P59:U59"/>
    <mergeCell ref="V59:AA59"/>
    <mergeCell ref="AB59:AF59"/>
    <mergeCell ref="AB60:AF60"/>
    <mergeCell ref="A61:D61"/>
    <mergeCell ref="E61:H61"/>
    <mergeCell ref="I61:L61"/>
    <mergeCell ref="M61:O61"/>
    <mergeCell ref="P61:U61"/>
    <mergeCell ref="V61:AA61"/>
    <mergeCell ref="AB61:AF61"/>
    <mergeCell ref="A60:D60"/>
    <mergeCell ref="E60:H60"/>
    <mergeCell ref="I60:L60"/>
    <mergeCell ref="M60:O60"/>
    <mergeCell ref="P60:U60"/>
    <mergeCell ref="V60:AA60"/>
    <mergeCell ref="AB64:AF64"/>
    <mergeCell ref="A64:D64"/>
    <mergeCell ref="E64:H64"/>
    <mergeCell ref="I64:L64"/>
    <mergeCell ref="M64:O64"/>
    <mergeCell ref="P64:U64"/>
    <mergeCell ref="V64:AA64"/>
    <mergeCell ref="AB62:AF62"/>
    <mergeCell ref="A63:D63"/>
    <mergeCell ref="E63:H63"/>
    <mergeCell ref="I63:L63"/>
    <mergeCell ref="M63:O63"/>
    <mergeCell ref="P63:U63"/>
    <mergeCell ref="V63:AA63"/>
    <mergeCell ref="AB63:AF63"/>
    <mergeCell ref="A62:D62"/>
    <mergeCell ref="E62:H62"/>
    <mergeCell ref="I62:L62"/>
    <mergeCell ref="M62:O62"/>
    <mergeCell ref="P62:U62"/>
    <mergeCell ref="V62:AA62"/>
  </mergeCells>
  <phoneticPr fontId="2" type="noConversion"/>
  <conditionalFormatting sqref="AI9">
    <cfRule type="cellIs" dxfId="26" priority="26" operator="equal">
      <formula>"주민오류"</formula>
    </cfRule>
    <cfRule type="cellIs" dxfId="25" priority="27" operator="equal">
      <formula>"OK"</formula>
    </cfRule>
  </conditionalFormatting>
  <conditionalFormatting sqref="AI8">
    <cfRule type="cellIs" dxfId="24" priority="24" operator="equal">
      <formula>"사업자오류"</formula>
    </cfRule>
    <cfRule type="cellIs" dxfId="23" priority="25" operator="equal">
      <formula>"OK"</formula>
    </cfRule>
  </conditionalFormatting>
  <conditionalFormatting sqref="AO8:AO9">
    <cfRule type="cellIs" dxfId="22" priority="23" operator="equal">
      <formula>TRUE</formula>
    </cfRule>
  </conditionalFormatting>
  <conditionalFormatting sqref="AO8:AO9">
    <cfRule type="cellIs" dxfId="21" priority="22" operator="equal">
      <formula>FALSE</formula>
    </cfRule>
  </conditionalFormatting>
  <conditionalFormatting sqref="AI43">
    <cfRule type="cellIs" dxfId="20" priority="20" operator="equal">
      <formula>"사업자오류"</formula>
    </cfRule>
    <cfRule type="cellIs" dxfId="19" priority="21" operator="equal">
      <formula>"OK"</formula>
    </cfRule>
  </conditionalFormatting>
  <conditionalFormatting sqref="AL43">
    <cfRule type="cellIs" dxfId="18" priority="17" operator="lessThan">
      <formula>10</formula>
    </cfRule>
    <cfRule type="cellIs" dxfId="17" priority="18" operator="greaterThan">
      <formula>10</formula>
    </cfRule>
    <cfRule type="cellIs" dxfId="16" priority="19" operator="equal">
      <formula>10</formula>
    </cfRule>
  </conditionalFormatting>
  <conditionalFormatting sqref="AI9">
    <cfRule type="cellIs" dxfId="15" priority="15" operator="equal">
      <formula>"주민오류"</formula>
    </cfRule>
    <cfRule type="cellIs" dxfId="14" priority="16" operator="equal">
      <formula>"OK"</formula>
    </cfRule>
  </conditionalFormatting>
  <conditionalFormatting sqref="AO9">
    <cfRule type="cellIs" dxfId="13" priority="14" operator="equal">
      <formula>TRUE</formula>
    </cfRule>
  </conditionalFormatting>
  <conditionalFormatting sqref="AO9">
    <cfRule type="cellIs" dxfId="12" priority="13" operator="equal">
      <formula>FALSE</formula>
    </cfRule>
  </conditionalFormatting>
  <conditionalFormatting sqref="AI9">
    <cfRule type="cellIs" dxfId="11" priority="11" operator="equal">
      <formula>"주민오류"</formula>
    </cfRule>
    <cfRule type="cellIs" dxfId="10" priority="12" operator="equal">
      <formula>"OK"</formula>
    </cfRule>
  </conditionalFormatting>
  <conditionalFormatting sqref="AO9">
    <cfRule type="cellIs" dxfId="9" priority="10" operator="equal">
      <formula>TRUE</formula>
    </cfRule>
  </conditionalFormatting>
  <conditionalFormatting sqref="AO9">
    <cfRule type="cellIs" dxfId="8" priority="9" operator="equal">
      <formula>FALSE</formula>
    </cfRule>
  </conditionalFormatting>
  <conditionalFormatting sqref="AI9">
    <cfRule type="cellIs" dxfId="7" priority="5" operator="equal">
      <formula>"주민오류"</formula>
    </cfRule>
    <cfRule type="cellIs" dxfId="6" priority="6" operator="equal">
      <formula>"법인오류"</formula>
    </cfRule>
    <cfRule type="cellIs" dxfId="5" priority="7" operator="equal">
      <formula>"주민오류"</formula>
    </cfRule>
    <cfRule type="cellIs" dxfId="4" priority="8" operator="equal">
      <formula>"OK"</formula>
    </cfRule>
  </conditionalFormatting>
  <conditionalFormatting sqref="AO9">
    <cfRule type="cellIs" dxfId="3" priority="4" operator="equal">
      <formula>TRUE</formula>
    </cfRule>
  </conditionalFormatting>
  <conditionalFormatting sqref="AO9">
    <cfRule type="cellIs" dxfId="2" priority="3" operator="equal">
      <formula>FALSE</formula>
    </cfRule>
  </conditionalFormatting>
  <conditionalFormatting sqref="AI9">
    <cfRule type="cellIs" dxfId="1" priority="1" operator="equal">
      <formula>"주민오류"</formula>
    </cfRule>
    <cfRule type="cellIs" dxfId="0" priority="2" operator="equal">
      <formula>"OK"</formula>
    </cfRule>
  </conditionalFormatting>
  <printOptions horizontalCentered="1" verticalCentered="1"/>
  <pageMargins left="0.39370078740157483" right="0.39370078740157483" top="0.55118110236220474" bottom="0.35433070866141736" header="0.31496062992125984" footer="0.31496062992125984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F20"/>
  <sheetViews>
    <sheetView showGridLines="0" workbookViewId="0">
      <selection activeCell="F20" sqref="F20"/>
    </sheetView>
  </sheetViews>
  <sheetFormatPr defaultRowHeight="16.5" x14ac:dyDescent="0.3"/>
  <cols>
    <col min="6" max="6" width="16" bestFit="1" customWidth="1"/>
  </cols>
  <sheetData>
    <row r="20" spans="6:6" ht="30.75" customHeight="1" x14ac:dyDescent="0.3">
      <c r="F20" s="26" t="s">
        <v>74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21236-2FAF-4191-8D17-F3817405F4A1}">
  <dimension ref="B3:S59"/>
  <sheetViews>
    <sheetView showGridLines="0" topLeftCell="A37" workbookViewId="0">
      <selection activeCell="H52" sqref="H52"/>
    </sheetView>
  </sheetViews>
  <sheetFormatPr defaultRowHeight="16.5" x14ac:dyDescent="0.3"/>
  <cols>
    <col min="1" max="1" width="4" customWidth="1"/>
    <col min="2" max="3" width="2.25" customWidth="1"/>
  </cols>
  <sheetData>
    <row r="3" spans="2:19" ht="20.25" x14ac:dyDescent="0.3">
      <c r="B3" s="295" t="s">
        <v>209</v>
      </c>
      <c r="S3" s="297" t="s">
        <v>256</v>
      </c>
    </row>
    <row r="4" spans="2:19" x14ac:dyDescent="0.3">
      <c r="S4" t="s">
        <v>260</v>
      </c>
    </row>
    <row r="5" spans="2:19" x14ac:dyDescent="0.3">
      <c r="B5" t="s">
        <v>210</v>
      </c>
      <c r="S5" t="s">
        <v>261</v>
      </c>
    </row>
    <row r="6" spans="2:19" x14ac:dyDescent="0.3">
      <c r="C6" t="s">
        <v>211</v>
      </c>
    </row>
    <row r="7" spans="2:19" x14ac:dyDescent="0.3">
      <c r="C7" t="s">
        <v>213</v>
      </c>
      <c r="S7" t="s">
        <v>257</v>
      </c>
    </row>
    <row r="8" spans="2:19" x14ac:dyDescent="0.3">
      <c r="C8" t="s">
        <v>212</v>
      </c>
    </row>
    <row r="9" spans="2:19" x14ac:dyDescent="0.3">
      <c r="S9" t="s">
        <v>258</v>
      </c>
    </row>
    <row r="10" spans="2:19" x14ac:dyDescent="0.3">
      <c r="C10" t="s">
        <v>215</v>
      </c>
    </row>
    <row r="11" spans="2:19" x14ac:dyDescent="0.3">
      <c r="C11" t="s">
        <v>214</v>
      </c>
      <c r="S11" t="s">
        <v>259</v>
      </c>
    </row>
    <row r="13" spans="2:19" x14ac:dyDescent="0.3">
      <c r="S13" s="297" t="s">
        <v>262</v>
      </c>
    </row>
    <row r="14" spans="2:19" x14ac:dyDescent="0.3">
      <c r="B14" t="s">
        <v>216</v>
      </c>
    </row>
    <row r="15" spans="2:19" x14ac:dyDescent="0.3">
      <c r="C15" t="s">
        <v>217</v>
      </c>
      <c r="S15" t="s">
        <v>263</v>
      </c>
    </row>
    <row r="17" spans="2:19" x14ac:dyDescent="0.3">
      <c r="C17" t="s">
        <v>218</v>
      </c>
      <c r="S17" s="298" t="s">
        <v>264</v>
      </c>
    </row>
    <row r="18" spans="2:19" x14ac:dyDescent="0.3">
      <c r="C18" t="s">
        <v>219</v>
      </c>
      <c r="S18" s="298" t="s">
        <v>265</v>
      </c>
    </row>
    <row r="19" spans="2:19" x14ac:dyDescent="0.3">
      <c r="S19" s="298"/>
    </row>
    <row r="20" spans="2:19" x14ac:dyDescent="0.3">
      <c r="S20" s="298" t="s">
        <v>266</v>
      </c>
    </row>
    <row r="21" spans="2:19" ht="20.25" x14ac:dyDescent="0.3">
      <c r="B21" s="295" t="s">
        <v>220</v>
      </c>
      <c r="S21" s="298"/>
    </row>
    <row r="22" spans="2:19" x14ac:dyDescent="0.3">
      <c r="S22" s="298" t="s">
        <v>267</v>
      </c>
    </row>
    <row r="23" spans="2:19" x14ac:dyDescent="0.3">
      <c r="B23" t="s">
        <v>221</v>
      </c>
      <c r="S23" s="298"/>
    </row>
    <row r="24" spans="2:19" x14ac:dyDescent="0.3">
      <c r="C24" t="s">
        <v>222</v>
      </c>
      <c r="S24" s="298" t="s">
        <v>269</v>
      </c>
    </row>
    <row r="25" spans="2:19" x14ac:dyDescent="0.3">
      <c r="C25" t="s">
        <v>223</v>
      </c>
      <c r="S25" s="298" t="s">
        <v>270</v>
      </c>
    </row>
    <row r="26" spans="2:19" x14ac:dyDescent="0.3">
      <c r="S26" s="298"/>
    </row>
    <row r="27" spans="2:19" x14ac:dyDescent="0.3">
      <c r="C27" t="s">
        <v>224</v>
      </c>
      <c r="S27" s="298" t="s">
        <v>268</v>
      </c>
    </row>
    <row r="28" spans="2:19" x14ac:dyDescent="0.3">
      <c r="S28" s="298"/>
    </row>
    <row r="29" spans="2:19" x14ac:dyDescent="0.3">
      <c r="C29" t="s">
        <v>225</v>
      </c>
      <c r="S29" s="298" t="s">
        <v>271</v>
      </c>
    </row>
    <row r="30" spans="2:19" x14ac:dyDescent="0.3">
      <c r="C30" t="s">
        <v>226</v>
      </c>
      <c r="S30" s="298"/>
    </row>
    <row r="31" spans="2:19" x14ac:dyDescent="0.3">
      <c r="S31" s="298" t="s">
        <v>272</v>
      </c>
    </row>
    <row r="32" spans="2:19" x14ac:dyDescent="0.3">
      <c r="C32" t="s">
        <v>227</v>
      </c>
    </row>
    <row r="33" spans="2:19" x14ac:dyDescent="0.3">
      <c r="S33" t="s">
        <v>273</v>
      </c>
    </row>
    <row r="34" spans="2:19" x14ac:dyDescent="0.3">
      <c r="C34" t="s">
        <v>228</v>
      </c>
    </row>
    <row r="35" spans="2:19" x14ac:dyDescent="0.3">
      <c r="S35" t="s">
        <v>274</v>
      </c>
    </row>
    <row r="36" spans="2:19" x14ac:dyDescent="0.3">
      <c r="C36" t="s">
        <v>229</v>
      </c>
    </row>
    <row r="37" spans="2:19" x14ac:dyDescent="0.3">
      <c r="S37" t="s">
        <v>275</v>
      </c>
    </row>
    <row r="38" spans="2:19" x14ac:dyDescent="0.3">
      <c r="C38" t="s">
        <v>230</v>
      </c>
    </row>
    <row r="39" spans="2:19" x14ac:dyDescent="0.3">
      <c r="C39" t="s">
        <v>231</v>
      </c>
    </row>
    <row r="41" spans="2:19" x14ac:dyDescent="0.3">
      <c r="D41" t="s">
        <v>232</v>
      </c>
      <c r="S41" s="297" t="s">
        <v>240</v>
      </c>
    </row>
    <row r="42" spans="2:19" x14ac:dyDescent="0.3">
      <c r="D42" t="s">
        <v>233</v>
      </c>
      <c r="S42" t="s">
        <v>241</v>
      </c>
    </row>
    <row r="44" spans="2:19" x14ac:dyDescent="0.3">
      <c r="C44" t="s">
        <v>255</v>
      </c>
      <c r="S44" s="297" t="s">
        <v>242</v>
      </c>
    </row>
    <row r="45" spans="2:19" x14ac:dyDescent="0.3">
      <c r="S45" t="s">
        <v>243</v>
      </c>
    </row>
    <row r="46" spans="2:19" x14ac:dyDescent="0.3">
      <c r="B46" t="s">
        <v>234</v>
      </c>
    </row>
    <row r="47" spans="2:19" x14ac:dyDescent="0.3">
      <c r="S47" t="s">
        <v>244</v>
      </c>
    </row>
    <row r="48" spans="2:19" x14ac:dyDescent="0.3">
      <c r="C48" t="s">
        <v>235</v>
      </c>
      <c r="S48" t="s">
        <v>245</v>
      </c>
    </row>
    <row r="49" spans="2:19" x14ac:dyDescent="0.3">
      <c r="S49" t="s">
        <v>246</v>
      </c>
    </row>
    <row r="50" spans="2:19" x14ac:dyDescent="0.3">
      <c r="C50" t="s">
        <v>236</v>
      </c>
      <c r="S50" t="s">
        <v>247</v>
      </c>
    </row>
    <row r="51" spans="2:19" x14ac:dyDescent="0.3">
      <c r="S51" t="s">
        <v>248</v>
      </c>
    </row>
    <row r="53" spans="2:19" ht="20.25" x14ac:dyDescent="0.3">
      <c r="B53" s="295" t="s">
        <v>237</v>
      </c>
      <c r="S53" s="297" t="s">
        <v>249</v>
      </c>
    </row>
    <row r="54" spans="2:19" x14ac:dyDescent="0.3">
      <c r="S54" t="s">
        <v>250</v>
      </c>
    </row>
    <row r="55" spans="2:19" x14ac:dyDescent="0.3">
      <c r="B55" t="s">
        <v>238</v>
      </c>
    </row>
    <row r="56" spans="2:19" x14ac:dyDescent="0.3">
      <c r="S56" s="296" t="s">
        <v>251</v>
      </c>
    </row>
    <row r="57" spans="2:19" x14ac:dyDescent="0.3">
      <c r="C57" t="s">
        <v>239</v>
      </c>
      <c r="S57" t="s">
        <v>252</v>
      </c>
    </row>
    <row r="58" spans="2:19" x14ac:dyDescent="0.3">
      <c r="S58" t="s">
        <v>253</v>
      </c>
    </row>
    <row r="59" spans="2:19" x14ac:dyDescent="0.3">
      <c r="S59" t="s">
        <v>254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BE4CD-165C-4F30-840C-A072CD7EAF76}">
  <dimension ref="A1:BB36"/>
  <sheetViews>
    <sheetView showGridLines="0" tabSelected="1" zoomScale="150" zoomScaleNormal="150" workbookViewId="0">
      <selection activeCell="H5" sqref="H5:Z5"/>
    </sheetView>
  </sheetViews>
  <sheetFormatPr defaultColWidth="2.75" defaultRowHeight="13.5" x14ac:dyDescent="0.3"/>
  <cols>
    <col min="1" max="47" width="2.75" style="1"/>
    <col min="48" max="48" width="3.25" style="1" bestFit="1" customWidth="1"/>
    <col min="49" max="49" width="5.5" style="1" customWidth="1"/>
    <col min="50" max="50" width="3.25" style="1" bestFit="1" customWidth="1"/>
    <col min="51" max="51" width="5.5" style="1" customWidth="1"/>
    <col min="52" max="53" width="2.75" style="1"/>
    <col min="54" max="54" width="4.5" style="1" customWidth="1"/>
    <col min="55" max="16384" width="2.75" style="1"/>
  </cols>
  <sheetData>
    <row r="1" spans="1:54" ht="20.25" x14ac:dyDescent="0.3">
      <c r="A1" s="55" t="s">
        <v>37</v>
      </c>
      <c r="B1" s="55"/>
      <c r="C1" s="55"/>
      <c r="D1" s="55"/>
      <c r="E1" s="55"/>
      <c r="F1" s="55"/>
      <c r="G1" s="55"/>
      <c r="H1" s="96" t="s">
        <v>178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8"/>
      <c r="AN1" s="55" t="s">
        <v>38</v>
      </c>
      <c r="AO1" s="55"/>
      <c r="AP1" s="55"/>
      <c r="AQ1" s="55"/>
      <c r="AR1" s="55"/>
      <c r="AS1" s="55"/>
      <c r="AT1" s="55"/>
    </row>
    <row r="2" spans="1:54" ht="3.75" customHeight="1" x14ac:dyDescent="0.3">
      <c r="A2" s="170" t="s">
        <v>186</v>
      </c>
      <c r="B2" s="171"/>
      <c r="C2" s="171"/>
      <c r="D2" s="176" t="s">
        <v>187</v>
      </c>
      <c r="E2" s="179"/>
      <c r="F2" s="179"/>
      <c r="G2" s="18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N2" s="55"/>
      <c r="AO2" s="55"/>
      <c r="AP2" s="55"/>
      <c r="AQ2" s="55"/>
      <c r="AR2" s="55"/>
      <c r="AS2" s="55"/>
      <c r="AT2" s="55"/>
    </row>
    <row r="3" spans="1:54" ht="16.5" customHeight="1" x14ac:dyDescent="0.3">
      <c r="A3" s="172"/>
      <c r="B3" s="173"/>
      <c r="C3" s="173"/>
      <c r="D3" s="177"/>
      <c r="E3" s="181"/>
      <c r="F3" s="181"/>
      <c r="G3" s="182"/>
      <c r="H3" s="11"/>
      <c r="I3" s="11"/>
      <c r="J3" s="11"/>
      <c r="K3" s="11"/>
      <c r="L3" s="11"/>
      <c r="M3" s="11"/>
      <c r="N3" s="11"/>
      <c r="O3" s="12" t="s">
        <v>42</v>
      </c>
      <c r="P3" s="10" t="s">
        <v>41</v>
      </c>
      <c r="Q3" s="13" t="s">
        <v>179</v>
      </c>
      <c r="R3" s="11"/>
      <c r="S3" s="13"/>
      <c r="T3" s="13"/>
      <c r="U3" s="13"/>
      <c r="V3" s="13"/>
      <c r="W3" s="13"/>
      <c r="X3" s="13"/>
      <c r="Y3" s="10"/>
      <c r="Z3" s="13" t="s">
        <v>180</v>
      </c>
      <c r="AA3" s="13"/>
      <c r="AB3" s="13"/>
      <c r="AC3" s="13"/>
      <c r="AD3" s="13"/>
      <c r="AE3" s="13"/>
      <c r="AF3" s="11"/>
      <c r="AG3" s="13"/>
      <c r="AH3" s="11"/>
      <c r="AI3" s="11"/>
      <c r="AN3" s="55"/>
      <c r="AO3" s="55"/>
      <c r="AP3" s="55"/>
      <c r="AQ3" s="55"/>
      <c r="AR3" s="55"/>
      <c r="AS3" s="55"/>
      <c r="AT3" s="55"/>
      <c r="AW3" s="1" t="s">
        <v>53</v>
      </c>
    </row>
    <row r="4" spans="1:54" ht="3.75" customHeight="1" x14ac:dyDescent="0.3">
      <c r="A4" s="174"/>
      <c r="B4" s="175"/>
      <c r="C4" s="175"/>
      <c r="D4" s="178"/>
      <c r="E4" s="183"/>
      <c r="F4" s="183"/>
      <c r="G4" s="18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N4" s="55"/>
      <c r="AO4" s="55"/>
      <c r="AP4" s="55"/>
      <c r="AQ4" s="55"/>
      <c r="AR4" s="55"/>
      <c r="AS4" s="55"/>
      <c r="AT4" s="55"/>
    </row>
    <row r="5" spans="1:54" ht="18.75" customHeight="1" x14ac:dyDescent="0.3">
      <c r="A5" s="74" t="s">
        <v>7</v>
      </c>
      <c r="B5" s="45" t="s">
        <v>12</v>
      </c>
      <c r="C5" s="4" t="s">
        <v>9</v>
      </c>
      <c r="D5" s="4"/>
      <c r="E5" s="4"/>
      <c r="F5" s="4"/>
      <c r="G5" s="5"/>
      <c r="H5" s="227" t="s">
        <v>276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45" t="s">
        <v>24</v>
      </c>
      <c r="AB5" s="4" t="s">
        <v>21</v>
      </c>
      <c r="AC5" s="4"/>
      <c r="AD5" s="4"/>
      <c r="AE5" s="4"/>
      <c r="AF5" s="4"/>
      <c r="AG5" s="5"/>
      <c r="AH5" s="85">
        <v>1248112344</v>
      </c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7"/>
      <c r="AV5" s="20">
        <f>IF(10-MOD(MID(AH5,1,1)*1+MID(AH5,2,1)*3+MID(AH5,3,1)*7+MID(AH5,4,1)*1+MID(AH5,5,1)*3+MID(AH5,6,1)*7+MID(AH5,7,1)*1+MID(AH5,8,1)*3+INT((MID(AH5,9,1)*5)/10)+MOD(MID(AH5,9,1)*5,10),10)=10,0,10-MOD(MID(AH5,1,1)*1+MID(AH5,2,1)*3+MID(AH5,3,1)*7+MID(AH5,4,1)*1+MID(AH5,5,1)*3+MID(AH5,6,1)*7+MID(AH5,7,1)*1+MID(AH5,8,1)*3+INT((MID(AH5,9,1)*5)/10)+MOD(MID(AH5,9,1)*5,10),10))</f>
        <v>4</v>
      </c>
      <c r="AW5" s="44" t="str">
        <f>IF(INT(MID(AH5,10,1))=AV5,"OK","사업자오류")</f>
        <v>OK</v>
      </c>
      <c r="AZ5" s="1">
        <f>LEN(AH5)</f>
        <v>10</v>
      </c>
      <c r="BA5" s="1">
        <v>10</v>
      </c>
      <c r="BB5" s="1" t="b">
        <f>AZ5=BA5</f>
        <v>1</v>
      </c>
    </row>
    <row r="6" spans="1:54" ht="18.75" customHeight="1" x14ac:dyDescent="0.3">
      <c r="A6" s="55"/>
      <c r="B6" s="68" t="s">
        <v>14</v>
      </c>
      <c r="C6" s="209" t="s">
        <v>10</v>
      </c>
      <c r="D6" s="209"/>
      <c r="E6" s="209"/>
      <c r="F6" s="209"/>
      <c r="G6" s="210"/>
      <c r="H6" s="200" t="s">
        <v>277</v>
      </c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2"/>
      <c r="AA6" s="196" t="s">
        <v>190</v>
      </c>
      <c r="AB6" s="197"/>
      <c r="AC6" s="118" t="s">
        <v>34</v>
      </c>
      <c r="AD6" s="119"/>
      <c r="AE6" s="120"/>
      <c r="AF6" s="82" t="s">
        <v>279</v>
      </c>
      <c r="AG6" s="83"/>
      <c r="AH6" s="83"/>
      <c r="AI6" s="83"/>
      <c r="AJ6" s="83"/>
      <c r="AK6" s="84"/>
      <c r="AL6" s="118" t="s">
        <v>202</v>
      </c>
      <c r="AM6" s="119"/>
      <c r="AN6" s="120"/>
      <c r="AO6" s="82"/>
      <c r="AP6" s="83"/>
      <c r="AQ6" s="83"/>
      <c r="AR6" s="83"/>
      <c r="AS6" s="83"/>
      <c r="AT6" s="84"/>
    </row>
    <row r="7" spans="1:54" ht="18.75" customHeight="1" x14ac:dyDescent="0.3">
      <c r="A7" s="55"/>
      <c r="B7" s="71"/>
      <c r="C7" s="211"/>
      <c r="D7" s="211"/>
      <c r="E7" s="211"/>
      <c r="F7" s="211"/>
      <c r="G7" s="212"/>
      <c r="H7" s="203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5"/>
      <c r="AA7" s="198"/>
      <c r="AB7" s="199"/>
      <c r="AC7" s="118" t="s">
        <v>204</v>
      </c>
      <c r="AD7" s="119"/>
      <c r="AE7" s="120"/>
      <c r="AF7" s="82" t="s">
        <v>278</v>
      </c>
      <c r="AG7" s="83"/>
      <c r="AH7" s="83"/>
      <c r="AI7" s="83"/>
      <c r="AJ7" s="83"/>
      <c r="AK7" s="83"/>
      <c r="AL7" s="118" t="s">
        <v>203</v>
      </c>
      <c r="AM7" s="119"/>
      <c r="AN7" s="120"/>
      <c r="AO7" s="82"/>
      <c r="AP7" s="83"/>
      <c r="AQ7" s="83"/>
      <c r="AR7" s="83"/>
      <c r="AS7" s="83"/>
      <c r="AT7" s="84"/>
    </row>
    <row r="8" spans="1:54" ht="18.75" customHeight="1" x14ac:dyDescent="0.3">
      <c r="A8" s="55"/>
      <c r="B8" s="45" t="s">
        <v>23</v>
      </c>
      <c r="C8" s="4" t="s">
        <v>11</v>
      </c>
      <c r="D8" s="4"/>
      <c r="E8" s="4"/>
      <c r="F8" s="4"/>
      <c r="G8" s="5"/>
      <c r="H8" s="100" t="s">
        <v>100</v>
      </c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2"/>
      <c r="AA8" s="45" t="s">
        <v>17</v>
      </c>
      <c r="AB8" s="4" t="s">
        <v>22</v>
      </c>
      <c r="AC8" s="4"/>
      <c r="AD8" s="4"/>
      <c r="AE8" s="4"/>
      <c r="AF8" s="4"/>
      <c r="AG8" s="5"/>
      <c r="AH8" s="88">
        <v>1348110012344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90"/>
      <c r="AV8" s="20">
        <f>IF(MID(AH5,4,1)="8",IF(10=10-MOD((MID(AH8,1,1)*1+MID(AH8,2,1)*2+MID(AH8,3,1)*1+MID(AH8,4,1)*2+MID(AH8,5,1)*1+MID(AH8,6,1)*2+MID(AH8,7,1)*1+MID(AH8,8,1)*2+MID(AH8,9,1)*1+MID(AH8,10,1)*2+MID(AH8,11,1)*1+MID(AH8,12,1)*2),10),0,10-MOD((MID(AH8,1,1)*1+MID(AH8,2,1)*2+MID(AH8,3,1)*1+MID(AH8,4,1)*2+MID(AH8,5,1)*1+MID(AH8,6,1)*2+MID(AH8,7,1)*1+MID(AH8,8,1)*2+MID(AH8,9,1)*1+MID(AH8,10,1)*2+MID(AH8,11,1)*1+MID(AH8,12,1)*2),10)),IF(LEN(CLEAN(AH8))=10,IF(AND(VALUE(MID(AH8,4,1))&gt;=1,VALUE(MID(AH8,4,1))&lt;=4),MOD(11-MOD(0*2+0*3+0*4+MID(AH8,1,1)*5+MID(AH8,2,1)*6+MID(AH8,3,1)*7+MID(AH8,4,1)*8+MID(AH8,5,1)*9+MID(AH8,6,1)*2+MID(AH8,7,1)*3+MID(AH8,8,1)*4+MID(AH8,9,1)*5,11),10),IF(AND(VALUE(MID(AH8,4,1))&gt;=5,VALUE(MID(AH8,4,1))&lt;=8),MOD(11-MOD(0*2+0*3+0*4+MID(AH8,1,1)*5+MID(AH8,2,1)*6+MID(AH8,3,1)*7+MID(AH8,4,1)*8+MID(AH8,5,1)*9+MID(AH8,6,1)*2+MID(AH8,7,1)*3+MID(AH8,8,1)*4+MID(AH8,9,1)*5,11),10),"오류")),IF(LEN(CLEAN(AH8))=11,IF(AND(VALUE(MID(AH8,5,1))&gt;=1,VALUE(MID(AH8,5,1))&lt;=4),MOD(11-MOD(0*2+0*3+MID(AH8,1,1)*4+MID(AH8,2,1)*5+MID(AH8,3,1)*6+MID(AH8,4,1)*7+MID(AH8,5,1)*8+MID(AH8,6,1)*9+MID(AH8,7,1)*2+MID(AH8,8,1)*3+MID(AH8,9,1)*4+MID(AH8,10,1)*5,11),10),IF(AND(VALUE(MID(AH8,5,1))&gt;=5,VALUE(MID(AH8,5,1))&lt;=8),MOD(11-MOD(0*2+0*3+MID(AH8,1,1)*4+MID(AH8,2,1)*5+MID(AH8,3,1)*6+MID(AH8,4,1)*7+MID(AH8,5,1)*8+MID(AH8,6,1)*9+MID(AH8,7,1)*2+MID(AH8,8,1)*3+MID(AH8,9,1)*4+MID(AH8,10,1)*5,11),10),"오류")),IF(LEN(CLEAN(AH8))=12,IF(AND(VALUE(MID(AH8,6,1))&gt;=1,VALUE(MID(AH8,6,1))&lt;=4),MOD(11-MOD(0*2+MID(AH8,1,1)*3+MID(AH8,2,1)*4+MID(AH8,3,1)*5+MID(AH8,4,1)*6+MID(AH8,5,1)*7+MID(AH8,6,1)*8+MID(AH8,7,1)*9+MID(AH8,8,1)*2+MID(AH8,9,1)*3+MID(AH8,10,1)*4+MID(AH8,11,1)*5,11),10),IF(AND(VALUE(MID(AH8,7,1))&gt;=5,VALUE(MID(AH8,7,1))&lt;=8),MOD(11-MOD(0*2+MID(AH8,1,1)*3+MID(AH8,2,1)*4+MID(AH8,3,1)*5+MID(AH8,4,1)*6+MID(AH8,5,1)*7+MID(AH8,6,1)*8+MID(AH8,7,1)*9+MID(AH8,8,1)*2+MID(AH8,9,1)*3+MID(AH8,10,1)*4+MID(AH8,11,1)*5,11),10),"오류")),IF(AND(VALUE(MID(AH8,7,1))&gt;=1,VALUE(MID(AH8,7,1))&lt;=4),MOD(11-MOD(MID(AH8,1,1)*2+MID(AH8,2,1)*3+MID(AH8,3,1)*4+MID(AH8,4,1)*5+MID(AH8,5,1)*6+MID(AH8,6,1)*7+MID(AH8,7,1)*8+MID(AH8,8,1)*9+MID(AH8,9,1)*2+MID(AH8,10,1)*3+MID(AH8,11,1)*4+MID(AH8,12,1)*5,11),10),IF(AND(VALUE(MID(AH8,7,1))&gt;=5,VALUE(MID(AH8,7,1))&lt;=8),IF(LEN(CLEAN(AH8))=12,MOD(MOD(11-MOD(0*2+MID(AH8,1,1)*3+MID(AH8,2,1)*4+MID(AH8,3,1)*5+MID(AH8,4,1)*6+MID(AH8,5,1)*7+MID(AH8,6,1)*8+MID(AH8,7,1)*9+MID(AH8,8,1)*2+MID(AH8,9,1)*3+MID(AH8,10,1)*4+MID(AH8,11,1)*5,11),10)+2,10),MOD(MOD(11-MOD(MID(AH8,1,1)*2+MID(AH8,2,1)*3+MID(AH8,3,1)*4+MID(AH8,4,1)*5+MID(AH8,5,1)*6+MID(AH8,6,1)*7+MID(AH8,7,1)*8+MID(AH8,8,1)*9+MID(AH8,9,1)*2+MID(AH8,10,1)*3+MID(AH8,11,1)*4+MID(AH8,12,1)*5,11),10)+2,10))))))))</f>
        <v>4</v>
      </c>
      <c r="AW8" s="42" t="str">
        <f>IF(MID(AH5,4,1)="8",IF(INT(RIGHT(AH8,1))=AV8,"OK","법인오류"),IF(INT(RIGHT(AH8,1))=AV8,"OK","주민오류"))</f>
        <v>OK</v>
      </c>
      <c r="AX8" s="1">
        <f>LEN(AH8)</f>
        <v>13</v>
      </c>
      <c r="AZ8" s="1">
        <f>LEN(AH8)</f>
        <v>13</v>
      </c>
      <c r="BA8" s="1">
        <v>13</v>
      </c>
      <c r="BB8" s="1" t="b">
        <f>AZ8=BA8</f>
        <v>1</v>
      </c>
    </row>
    <row r="9" spans="1:54" ht="18.75" customHeight="1" thickBot="1" x14ac:dyDescent="0.35">
      <c r="A9" s="224" t="s">
        <v>191</v>
      </c>
      <c r="B9" s="224"/>
      <c r="C9" s="224"/>
      <c r="D9" s="224"/>
      <c r="E9" s="224"/>
      <c r="F9" s="224"/>
      <c r="G9" s="224"/>
      <c r="H9" s="113" t="s">
        <v>201</v>
      </c>
      <c r="I9" s="114"/>
      <c r="J9" s="114"/>
      <c r="K9" s="114"/>
      <c r="L9" s="114"/>
      <c r="M9" s="114"/>
      <c r="N9" s="114"/>
      <c r="O9" s="115"/>
      <c r="P9" s="49" t="s">
        <v>19</v>
      </c>
      <c r="Q9" s="11" t="s">
        <v>26</v>
      </c>
      <c r="R9" s="11"/>
      <c r="S9" s="15"/>
      <c r="T9" s="194" t="s">
        <v>200</v>
      </c>
      <c r="U9" s="99"/>
      <c r="V9" s="99"/>
      <c r="W9" s="99"/>
      <c r="X9" s="99"/>
      <c r="Y9" s="99"/>
      <c r="Z9" s="195"/>
      <c r="AA9" s="43" t="s">
        <v>192</v>
      </c>
      <c r="AB9" s="116" t="s">
        <v>182</v>
      </c>
      <c r="AC9" s="116"/>
      <c r="AD9" s="117"/>
      <c r="AE9" s="225">
        <f>SUM(AW11:AW16,AY11:AY16)</f>
        <v>0</v>
      </c>
      <c r="AF9" s="226"/>
      <c r="AG9" s="28" t="s">
        <v>183</v>
      </c>
      <c r="AH9" s="134" t="s">
        <v>193</v>
      </c>
      <c r="AI9" s="116"/>
      <c r="AJ9" s="116"/>
      <c r="AK9" s="116"/>
      <c r="AL9" s="116"/>
      <c r="AM9" s="116"/>
      <c r="AN9" s="117"/>
      <c r="AO9" s="206">
        <v>43101</v>
      </c>
      <c r="AP9" s="207"/>
      <c r="AQ9" s="207"/>
      <c r="AR9" s="207"/>
      <c r="AS9" s="207"/>
      <c r="AT9" s="208"/>
    </row>
    <row r="10" spans="1:54" ht="30" customHeight="1" x14ac:dyDescent="0.3">
      <c r="A10" s="124" t="s">
        <v>207</v>
      </c>
      <c r="B10" s="125"/>
      <c r="C10" s="126"/>
      <c r="D10" s="152" t="s">
        <v>206</v>
      </c>
      <c r="E10" s="153"/>
      <c r="F10" s="153"/>
      <c r="G10" s="153"/>
      <c r="H10" s="153"/>
      <c r="I10" s="153"/>
      <c r="J10" s="154"/>
      <c r="K10" s="155" t="s">
        <v>195</v>
      </c>
      <c r="L10" s="156"/>
      <c r="M10" s="156"/>
      <c r="N10" s="156"/>
      <c r="O10" s="156"/>
      <c r="P10" s="156"/>
      <c r="Q10" s="157"/>
      <c r="R10" s="158" t="s">
        <v>199</v>
      </c>
      <c r="S10" s="156"/>
      <c r="T10" s="156"/>
      <c r="U10" s="156"/>
      <c r="V10" s="156"/>
      <c r="W10" s="159"/>
      <c r="X10" s="124" t="s">
        <v>207</v>
      </c>
      <c r="Y10" s="125"/>
      <c r="Z10" s="126"/>
      <c r="AA10" s="152" t="s">
        <v>206</v>
      </c>
      <c r="AB10" s="153"/>
      <c r="AC10" s="153"/>
      <c r="AD10" s="153"/>
      <c r="AE10" s="153"/>
      <c r="AF10" s="153"/>
      <c r="AG10" s="154"/>
      <c r="AH10" s="155" t="s">
        <v>195</v>
      </c>
      <c r="AI10" s="156"/>
      <c r="AJ10" s="156"/>
      <c r="AK10" s="156"/>
      <c r="AL10" s="156"/>
      <c r="AM10" s="156"/>
      <c r="AN10" s="157"/>
      <c r="AO10" s="158" t="s">
        <v>199</v>
      </c>
      <c r="AP10" s="156"/>
      <c r="AQ10" s="156"/>
      <c r="AR10" s="156"/>
      <c r="AS10" s="156"/>
      <c r="AT10" s="159"/>
      <c r="AV10" s="1" t="s">
        <v>208</v>
      </c>
    </row>
    <row r="11" spans="1:54" ht="18.75" customHeight="1" x14ac:dyDescent="0.3">
      <c r="A11" s="121" t="s">
        <v>196</v>
      </c>
      <c r="B11" s="122"/>
      <c r="C11" s="123"/>
      <c r="D11" s="160" t="s">
        <v>181</v>
      </c>
      <c r="E11" s="162"/>
      <c r="F11" s="160" t="s">
        <v>194</v>
      </c>
      <c r="G11" s="161"/>
      <c r="H11" s="161"/>
      <c r="I11" s="161"/>
      <c r="J11" s="162"/>
      <c r="K11" s="160" t="s">
        <v>181</v>
      </c>
      <c r="L11" s="162"/>
      <c r="M11" s="160" t="s">
        <v>194</v>
      </c>
      <c r="N11" s="161"/>
      <c r="O11" s="161"/>
      <c r="P11" s="161"/>
      <c r="Q11" s="162"/>
      <c r="R11" s="160" t="s">
        <v>181</v>
      </c>
      <c r="S11" s="162"/>
      <c r="T11" s="160" t="s">
        <v>194</v>
      </c>
      <c r="U11" s="161"/>
      <c r="V11" s="161"/>
      <c r="W11" s="163"/>
      <c r="X11" s="121" t="s">
        <v>196</v>
      </c>
      <c r="Y11" s="122"/>
      <c r="Z11" s="123"/>
      <c r="AA11" s="160" t="s">
        <v>181</v>
      </c>
      <c r="AB11" s="162"/>
      <c r="AC11" s="160" t="s">
        <v>194</v>
      </c>
      <c r="AD11" s="161"/>
      <c r="AE11" s="161"/>
      <c r="AF11" s="161"/>
      <c r="AG11" s="162"/>
      <c r="AH11" s="160" t="s">
        <v>181</v>
      </c>
      <c r="AI11" s="162"/>
      <c r="AJ11" s="160" t="s">
        <v>194</v>
      </c>
      <c r="AK11" s="161"/>
      <c r="AL11" s="161"/>
      <c r="AM11" s="161"/>
      <c r="AN11" s="162"/>
      <c r="AO11" s="160" t="s">
        <v>181</v>
      </c>
      <c r="AP11" s="162"/>
      <c r="AQ11" s="160" t="s">
        <v>194</v>
      </c>
      <c r="AR11" s="161"/>
      <c r="AS11" s="161"/>
      <c r="AT11" s="163"/>
      <c r="AV11" s="48">
        <v>1</v>
      </c>
      <c r="AW11" s="47"/>
      <c r="AX11" s="48">
        <v>7</v>
      </c>
      <c r="AY11" s="47"/>
      <c r="AZ11" s="292"/>
    </row>
    <row r="12" spans="1:54" ht="18.75" customHeight="1" x14ac:dyDescent="0.3">
      <c r="A12" s="216">
        <f>AO9</f>
        <v>43101</v>
      </c>
      <c r="B12" s="217"/>
      <c r="C12" s="218"/>
      <c r="D12" s="82"/>
      <c r="E12" s="84"/>
      <c r="F12" s="135"/>
      <c r="G12" s="136"/>
      <c r="H12" s="136"/>
      <c r="I12" s="136"/>
      <c r="J12" s="137"/>
      <c r="K12" s="138"/>
      <c r="L12" s="84"/>
      <c r="M12" s="139">
        <f>F12-T12</f>
        <v>0</v>
      </c>
      <c r="N12" s="140"/>
      <c r="O12" s="140"/>
      <c r="P12" s="140"/>
      <c r="Q12" s="141"/>
      <c r="R12" s="139">
        <f>D12-K12</f>
        <v>0</v>
      </c>
      <c r="S12" s="141"/>
      <c r="T12" s="135"/>
      <c r="U12" s="136"/>
      <c r="V12" s="136"/>
      <c r="W12" s="142"/>
      <c r="X12" s="216">
        <f>EOMONTH(A17,1)</f>
        <v>43312</v>
      </c>
      <c r="Y12" s="217"/>
      <c r="Z12" s="218"/>
      <c r="AA12" s="82"/>
      <c r="AB12" s="84"/>
      <c r="AC12" s="135"/>
      <c r="AD12" s="136"/>
      <c r="AE12" s="136"/>
      <c r="AF12" s="136"/>
      <c r="AG12" s="137"/>
      <c r="AH12" s="138"/>
      <c r="AI12" s="84"/>
      <c r="AJ12" s="139">
        <f>AC12-AQ12</f>
        <v>0</v>
      </c>
      <c r="AK12" s="140"/>
      <c r="AL12" s="140"/>
      <c r="AM12" s="140"/>
      <c r="AN12" s="141"/>
      <c r="AO12" s="139">
        <f>AA12-AH12</f>
        <v>0</v>
      </c>
      <c r="AP12" s="141"/>
      <c r="AQ12" s="135"/>
      <c r="AR12" s="136"/>
      <c r="AS12" s="136"/>
      <c r="AT12" s="142"/>
      <c r="AV12" s="48">
        <v>2</v>
      </c>
      <c r="AW12" s="47"/>
      <c r="AX12" s="48">
        <v>8</v>
      </c>
      <c r="AY12" s="47"/>
      <c r="AZ12" s="292"/>
    </row>
    <row r="13" spans="1:54" ht="18.75" customHeight="1" x14ac:dyDescent="0.3">
      <c r="A13" s="216">
        <f>EOMONTH(A12,1)</f>
        <v>43159</v>
      </c>
      <c r="B13" s="217"/>
      <c r="C13" s="218"/>
      <c r="D13" s="82"/>
      <c r="E13" s="84"/>
      <c r="F13" s="135"/>
      <c r="G13" s="136"/>
      <c r="H13" s="136"/>
      <c r="I13" s="136"/>
      <c r="J13" s="137"/>
      <c r="K13" s="138"/>
      <c r="L13" s="84"/>
      <c r="M13" s="139">
        <f t="shared" ref="M13:M17" si="0">F13-T13</f>
        <v>0</v>
      </c>
      <c r="N13" s="140"/>
      <c r="O13" s="140"/>
      <c r="P13" s="140"/>
      <c r="Q13" s="141"/>
      <c r="R13" s="139">
        <f t="shared" ref="R13:R17" si="1">D13-K13</f>
        <v>0</v>
      </c>
      <c r="S13" s="141"/>
      <c r="T13" s="135"/>
      <c r="U13" s="136"/>
      <c r="V13" s="136"/>
      <c r="W13" s="142"/>
      <c r="X13" s="216">
        <f>EOMONTH(X12,1)</f>
        <v>43343</v>
      </c>
      <c r="Y13" s="217"/>
      <c r="Z13" s="218"/>
      <c r="AA13" s="82"/>
      <c r="AB13" s="84"/>
      <c r="AC13" s="135"/>
      <c r="AD13" s="136"/>
      <c r="AE13" s="136"/>
      <c r="AF13" s="136"/>
      <c r="AG13" s="137"/>
      <c r="AH13" s="138"/>
      <c r="AI13" s="84"/>
      <c r="AJ13" s="139">
        <f t="shared" ref="AJ13:AJ18" si="2">AC13-AQ13</f>
        <v>0</v>
      </c>
      <c r="AK13" s="140"/>
      <c r="AL13" s="140"/>
      <c r="AM13" s="140"/>
      <c r="AN13" s="141"/>
      <c r="AO13" s="139">
        <f t="shared" ref="AO13:AO17" si="3">AA13-AH13</f>
        <v>0</v>
      </c>
      <c r="AP13" s="141"/>
      <c r="AQ13" s="135"/>
      <c r="AR13" s="136"/>
      <c r="AS13" s="136"/>
      <c r="AT13" s="142"/>
      <c r="AV13" s="48">
        <v>3</v>
      </c>
      <c r="AW13" s="47"/>
      <c r="AX13" s="48">
        <v>9</v>
      </c>
      <c r="AY13" s="47"/>
      <c r="AZ13" s="292"/>
    </row>
    <row r="14" spans="1:54" ht="18.75" customHeight="1" x14ac:dyDescent="0.3">
      <c r="A14" s="216">
        <f t="shared" ref="A14:A17" si="4">EOMONTH(A13,1)</f>
        <v>43190</v>
      </c>
      <c r="B14" s="217"/>
      <c r="C14" s="218"/>
      <c r="D14" s="82"/>
      <c r="E14" s="84"/>
      <c r="F14" s="135"/>
      <c r="G14" s="136"/>
      <c r="H14" s="136"/>
      <c r="I14" s="136"/>
      <c r="J14" s="137"/>
      <c r="K14" s="138"/>
      <c r="L14" s="84"/>
      <c r="M14" s="139">
        <f t="shared" si="0"/>
        <v>0</v>
      </c>
      <c r="N14" s="140"/>
      <c r="O14" s="140"/>
      <c r="P14" s="140"/>
      <c r="Q14" s="141"/>
      <c r="R14" s="139">
        <f t="shared" si="1"/>
        <v>0</v>
      </c>
      <c r="S14" s="141"/>
      <c r="T14" s="135"/>
      <c r="U14" s="136"/>
      <c r="V14" s="136"/>
      <c r="W14" s="142"/>
      <c r="X14" s="216">
        <f t="shared" ref="X14:X17" si="5">EOMONTH(X13,1)</f>
        <v>43373</v>
      </c>
      <c r="Y14" s="217"/>
      <c r="Z14" s="218"/>
      <c r="AA14" s="82"/>
      <c r="AB14" s="84"/>
      <c r="AC14" s="135"/>
      <c r="AD14" s="136"/>
      <c r="AE14" s="136"/>
      <c r="AF14" s="136"/>
      <c r="AG14" s="137"/>
      <c r="AH14" s="138"/>
      <c r="AI14" s="84"/>
      <c r="AJ14" s="139">
        <f t="shared" si="2"/>
        <v>0</v>
      </c>
      <c r="AK14" s="140"/>
      <c r="AL14" s="140"/>
      <c r="AM14" s="140"/>
      <c r="AN14" s="141"/>
      <c r="AO14" s="139">
        <f t="shared" si="3"/>
        <v>0</v>
      </c>
      <c r="AP14" s="141"/>
      <c r="AQ14" s="135"/>
      <c r="AR14" s="136"/>
      <c r="AS14" s="136"/>
      <c r="AT14" s="142"/>
      <c r="AV14" s="48">
        <v>4</v>
      </c>
      <c r="AW14" s="47"/>
      <c r="AX14" s="48">
        <v>10</v>
      </c>
      <c r="AY14" s="47"/>
      <c r="AZ14" s="292"/>
    </row>
    <row r="15" spans="1:54" ht="18.75" customHeight="1" x14ac:dyDescent="0.3">
      <c r="A15" s="216">
        <f t="shared" si="4"/>
        <v>43220</v>
      </c>
      <c r="B15" s="217"/>
      <c r="C15" s="218"/>
      <c r="D15" s="82"/>
      <c r="E15" s="84"/>
      <c r="F15" s="135"/>
      <c r="G15" s="136"/>
      <c r="H15" s="136"/>
      <c r="I15" s="136"/>
      <c r="J15" s="137"/>
      <c r="K15" s="138"/>
      <c r="L15" s="84"/>
      <c r="M15" s="139">
        <f t="shared" si="0"/>
        <v>0</v>
      </c>
      <c r="N15" s="140"/>
      <c r="O15" s="140"/>
      <c r="P15" s="140"/>
      <c r="Q15" s="141"/>
      <c r="R15" s="139">
        <f t="shared" si="1"/>
        <v>0</v>
      </c>
      <c r="S15" s="141"/>
      <c r="T15" s="135"/>
      <c r="U15" s="136"/>
      <c r="V15" s="136"/>
      <c r="W15" s="142"/>
      <c r="X15" s="216">
        <f t="shared" si="5"/>
        <v>43404</v>
      </c>
      <c r="Y15" s="217"/>
      <c r="Z15" s="218"/>
      <c r="AA15" s="82"/>
      <c r="AB15" s="84"/>
      <c r="AC15" s="135"/>
      <c r="AD15" s="136"/>
      <c r="AE15" s="136"/>
      <c r="AF15" s="136"/>
      <c r="AG15" s="137"/>
      <c r="AH15" s="138"/>
      <c r="AI15" s="84"/>
      <c r="AJ15" s="139">
        <f t="shared" si="2"/>
        <v>0</v>
      </c>
      <c r="AK15" s="140"/>
      <c r="AL15" s="140"/>
      <c r="AM15" s="140"/>
      <c r="AN15" s="141"/>
      <c r="AO15" s="139">
        <f t="shared" si="3"/>
        <v>0</v>
      </c>
      <c r="AP15" s="141"/>
      <c r="AQ15" s="135"/>
      <c r="AR15" s="136"/>
      <c r="AS15" s="136"/>
      <c r="AT15" s="142"/>
      <c r="AV15" s="48">
        <v>5</v>
      </c>
      <c r="AW15" s="47"/>
      <c r="AX15" s="48">
        <v>11</v>
      </c>
      <c r="AY15" s="47"/>
      <c r="AZ15" s="292"/>
    </row>
    <row r="16" spans="1:54" ht="18.75" customHeight="1" x14ac:dyDescent="0.3">
      <c r="A16" s="216">
        <f t="shared" si="4"/>
        <v>43251</v>
      </c>
      <c r="B16" s="217"/>
      <c r="C16" s="218"/>
      <c r="D16" s="82"/>
      <c r="E16" s="84"/>
      <c r="F16" s="135"/>
      <c r="G16" s="136"/>
      <c r="H16" s="136"/>
      <c r="I16" s="136"/>
      <c r="J16" s="137"/>
      <c r="K16" s="138"/>
      <c r="L16" s="84"/>
      <c r="M16" s="139">
        <f t="shared" si="0"/>
        <v>0</v>
      </c>
      <c r="N16" s="140"/>
      <c r="O16" s="140"/>
      <c r="P16" s="140"/>
      <c r="Q16" s="141"/>
      <c r="R16" s="139">
        <f t="shared" si="1"/>
        <v>0</v>
      </c>
      <c r="S16" s="141"/>
      <c r="T16" s="135"/>
      <c r="U16" s="136"/>
      <c r="V16" s="136"/>
      <c r="W16" s="142"/>
      <c r="X16" s="216">
        <f t="shared" si="5"/>
        <v>43434</v>
      </c>
      <c r="Y16" s="217"/>
      <c r="Z16" s="218"/>
      <c r="AA16" s="82"/>
      <c r="AB16" s="84"/>
      <c r="AC16" s="135"/>
      <c r="AD16" s="136"/>
      <c r="AE16" s="136"/>
      <c r="AF16" s="136"/>
      <c r="AG16" s="137"/>
      <c r="AH16" s="138"/>
      <c r="AI16" s="84"/>
      <c r="AJ16" s="139">
        <f t="shared" si="2"/>
        <v>0</v>
      </c>
      <c r="AK16" s="140"/>
      <c r="AL16" s="140"/>
      <c r="AM16" s="140"/>
      <c r="AN16" s="141"/>
      <c r="AO16" s="139">
        <f t="shared" si="3"/>
        <v>0</v>
      </c>
      <c r="AP16" s="141"/>
      <c r="AQ16" s="135"/>
      <c r="AR16" s="136"/>
      <c r="AS16" s="136"/>
      <c r="AT16" s="142"/>
      <c r="AV16" s="48">
        <v>6</v>
      </c>
      <c r="AW16" s="47"/>
      <c r="AX16" s="48">
        <v>12</v>
      </c>
      <c r="AY16" s="47"/>
      <c r="AZ16" s="292"/>
    </row>
    <row r="17" spans="1:49" ht="18.75" customHeight="1" thickBot="1" x14ac:dyDescent="0.35">
      <c r="A17" s="216">
        <f t="shared" si="4"/>
        <v>43281</v>
      </c>
      <c r="B17" s="217"/>
      <c r="C17" s="218"/>
      <c r="D17" s="82"/>
      <c r="E17" s="84"/>
      <c r="F17" s="135"/>
      <c r="G17" s="136"/>
      <c r="H17" s="136"/>
      <c r="I17" s="136"/>
      <c r="J17" s="137"/>
      <c r="K17" s="138"/>
      <c r="L17" s="84"/>
      <c r="M17" s="139">
        <f t="shared" si="0"/>
        <v>0</v>
      </c>
      <c r="N17" s="140"/>
      <c r="O17" s="140"/>
      <c r="P17" s="140"/>
      <c r="Q17" s="141"/>
      <c r="R17" s="139">
        <f t="shared" si="1"/>
        <v>0</v>
      </c>
      <c r="S17" s="141"/>
      <c r="T17" s="135"/>
      <c r="U17" s="136"/>
      <c r="V17" s="136"/>
      <c r="W17" s="142"/>
      <c r="X17" s="219">
        <f t="shared" si="5"/>
        <v>43465</v>
      </c>
      <c r="Y17" s="220"/>
      <c r="Z17" s="221"/>
      <c r="AA17" s="223"/>
      <c r="AB17" s="147"/>
      <c r="AC17" s="143"/>
      <c r="AD17" s="144"/>
      <c r="AE17" s="144"/>
      <c r="AF17" s="144"/>
      <c r="AG17" s="145"/>
      <c r="AH17" s="146"/>
      <c r="AI17" s="147"/>
      <c r="AJ17" s="148">
        <f t="shared" si="2"/>
        <v>0</v>
      </c>
      <c r="AK17" s="149"/>
      <c r="AL17" s="149"/>
      <c r="AM17" s="149"/>
      <c r="AN17" s="150"/>
      <c r="AO17" s="148">
        <f t="shared" si="3"/>
        <v>0</v>
      </c>
      <c r="AP17" s="150"/>
      <c r="AQ17" s="143"/>
      <c r="AR17" s="144"/>
      <c r="AS17" s="144"/>
      <c r="AT17" s="151"/>
    </row>
    <row r="18" spans="1:49" ht="18.75" customHeight="1" thickTop="1" thickBot="1" x14ac:dyDescent="0.35">
      <c r="A18" s="110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2"/>
      <c r="X18" s="213" t="s">
        <v>47</v>
      </c>
      <c r="Y18" s="214"/>
      <c r="Z18" s="215"/>
      <c r="AA18" s="222">
        <f>SUM(D12:E17,AA12:AB17)</f>
        <v>0</v>
      </c>
      <c r="AB18" s="166"/>
      <c r="AC18" s="127">
        <f>SUM(AC12:AG17,F12:J17)</f>
        <v>0</v>
      </c>
      <c r="AD18" s="128"/>
      <c r="AE18" s="128"/>
      <c r="AF18" s="128"/>
      <c r="AG18" s="164"/>
      <c r="AH18" s="165">
        <f>SUM(K12:L17,AH12:AI17)</f>
        <v>0</v>
      </c>
      <c r="AI18" s="166"/>
      <c r="AJ18" s="127">
        <f t="shared" si="2"/>
        <v>0</v>
      </c>
      <c r="AK18" s="128"/>
      <c r="AL18" s="128"/>
      <c r="AM18" s="128"/>
      <c r="AN18" s="164"/>
      <c r="AO18" s="127">
        <f>SUM(R12:S17,AO12:AP17)</f>
        <v>0</v>
      </c>
      <c r="AP18" s="164"/>
      <c r="AQ18" s="127">
        <f>SUM(T12:W17,AQ12:AT17)</f>
        <v>0</v>
      </c>
      <c r="AR18" s="128"/>
      <c r="AS18" s="128"/>
      <c r="AT18" s="129"/>
    </row>
    <row r="19" spans="1:49" ht="3.75" customHeight="1" x14ac:dyDescent="0.3">
      <c r="A19" s="53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4"/>
    </row>
    <row r="20" spans="1:49" x14ac:dyDescent="0.3">
      <c r="A20" s="14"/>
      <c r="B20" s="11" t="s">
        <v>198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5"/>
    </row>
    <row r="21" spans="1:49" ht="3.75" customHeight="1" x14ac:dyDescent="0.3">
      <c r="A21" s="14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5"/>
    </row>
    <row r="22" spans="1:49" ht="16.5" customHeight="1" x14ac:dyDescent="0.3">
      <c r="A22" s="131">
        <f ca="1">TODAY()</f>
        <v>44133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132"/>
    </row>
    <row r="23" spans="1:49" ht="3.75" customHeight="1" x14ac:dyDescent="0.3">
      <c r="A23" s="14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5"/>
    </row>
    <row r="24" spans="1:49" ht="16.5" customHeight="1" x14ac:dyDescent="0.3">
      <c r="A24" s="14"/>
      <c r="B24" s="11"/>
      <c r="C24" s="11"/>
      <c r="D24" s="11"/>
      <c r="E24" s="11"/>
      <c r="F24" s="11"/>
      <c r="G24" s="11"/>
      <c r="H24" s="11"/>
      <c r="I24" s="168" t="s">
        <v>30</v>
      </c>
      <c r="J24" s="168"/>
      <c r="K24" s="168"/>
      <c r="L24" s="168"/>
      <c r="M24" s="168"/>
      <c r="N24" s="168"/>
      <c r="O24" s="168"/>
      <c r="P24" s="81" t="str">
        <f>H5</f>
        <v>(주)선우</v>
      </c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133" t="s">
        <v>48</v>
      </c>
      <c r="AH24" s="133"/>
      <c r="AI24" s="133"/>
      <c r="AJ24" s="133"/>
      <c r="AK24" s="11"/>
      <c r="AL24" s="11"/>
      <c r="AM24" s="11"/>
      <c r="AN24" s="11"/>
      <c r="AO24" s="11"/>
      <c r="AP24" s="11"/>
      <c r="AQ24" s="11"/>
      <c r="AR24" s="11"/>
      <c r="AS24" s="11"/>
      <c r="AT24" s="15"/>
    </row>
    <row r="25" spans="1:49" x14ac:dyDescent="0.3">
      <c r="A25" s="14"/>
      <c r="B25" s="11"/>
      <c r="C25" s="11"/>
      <c r="D25" s="11"/>
      <c r="E25" s="11"/>
      <c r="F25" s="11"/>
      <c r="G25" s="11"/>
      <c r="H25" s="11"/>
      <c r="I25" s="168"/>
      <c r="J25" s="168"/>
      <c r="K25" s="168"/>
      <c r="L25" s="168"/>
      <c r="M25" s="168"/>
      <c r="N25" s="168"/>
      <c r="O25" s="168"/>
      <c r="P25" s="81" t="str">
        <f>H8</f>
        <v>주황규</v>
      </c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133"/>
      <c r="AH25" s="133"/>
      <c r="AI25" s="133"/>
      <c r="AJ25" s="133"/>
      <c r="AK25" s="11"/>
      <c r="AL25" s="11"/>
      <c r="AM25" s="11"/>
      <c r="AN25" s="11"/>
      <c r="AO25" s="11"/>
      <c r="AP25" s="11"/>
      <c r="AQ25" s="11"/>
      <c r="AR25" s="11"/>
      <c r="AS25" s="11"/>
      <c r="AT25" s="15"/>
    </row>
    <row r="26" spans="1:49" ht="11.25" customHeight="1" x14ac:dyDescent="0.3">
      <c r="A26" s="14" t="s">
        <v>184</v>
      </c>
      <c r="B26" s="11"/>
      <c r="C26" s="11"/>
      <c r="D26" s="11"/>
      <c r="E26" s="169" t="s">
        <v>51</v>
      </c>
      <c r="F26" s="169"/>
      <c r="G26" s="169"/>
      <c r="H26" s="99"/>
      <c r="I26" s="99"/>
      <c r="J26" s="99"/>
      <c r="K26" s="99"/>
      <c r="L26" s="11" t="s">
        <v>189</v>
      </c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7"/>
      <c r="AQ26" s="11"/>
      <c r="AR26" s="11"/>
      <c r="AS26" s="11"/>
      <c r="AT26" s="15"/>
    </row>
    <row r="27" spans="1:49" ht="18" customHeight="1" x14ac:dyDescent="0.3">
      <c r="A27" s="68" t="s">
        <v>33</v>
      </c>
      <c r="B27" s="69"/>
      <c r="C27" s="70"/>
      <c r="D27" s="55" t="s">
        <v>10</v>
      </c>
      <c r="E27" s="55"/>
      <c r="F27" s="55"/>
      <c r="G27" s="55"/>
      <c r="H27" s="130" t="s">
        <v>168</v>
      </c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88" t="s">
        <v>21</v>
      </c>
      <c r="AF27" s="189"/>
      <c r="AG27" s="189"/>
      <c r="AH27" s="189"/>
      <c r="AI27" s="189"/>
      <c r="AJ27" s="189"/>
      <c r="AK27" s="190"/>
      <c r="AL27" s="64">
        <v>3128512347</v>
      </c>
      <c r="AM27" s="64"/>
      <c r="AN27" s="64"/>
      <c r="AO27" s="64"/>
      <c r="AP27" s="64"/>
      <c r="AQ27" s="64"/>
      <c r="AR27" s="64"/>
      <c r="AS27" s="64"/>
      <c r="AT27" s="64"/>
      <c r="AV27" s="20">
        <f>IF(10-MOD(MID(AL27,1,1)*1+MID(AL27,2,1)*3+MID(AL27,3,1)*7+MID(AL27,4,1)*1+MID(AL27,5,1)*3+MID(AL27,6,1)*7+MID(AL27,7,1)*1+MID(AL27,8,1)*3+INT((MID(AL27,9,1)*5)/10)+MOD(MID(AL27,9,1)*5,10),10)=10,0,10-MOD(MID(AL27,1,1)*1+MID(AL27,2,1)*3+MID(AL27,3,1)*7+MID(AL27,4,1)*1+MID(AL27,5,1)*3+MID(AL27,6,1)*7+MID(AL27,7,1)*1+MID(AL27,8,1)*3+INT((MID(AL27,9,1)*5)/10)+MOD(MID(AL27,9,1)*5,10),10))</f>
        <v>7</v>
      </c>
      <c r="AW27" s="20" t="str">
        <f>IF(INT(MID(AL27,10,1))=AV27,"OK","사업자오류")</f>
        <v>OK</v>
      </c>
    </row>
    <row r="28" spans="1:49" ht="18" customHeight="1" x14ac:dyDescent="0.3">
      <c r="A28" s="71"/>
      <c r="B28" s="72"/>
      <c r="C28" s="73"/>
      <c r="D28" s="74" t="s">
        <v>38</v>
      </c>
      <c r="E28" s="74"/>
      <c r="F28" s="74"/>
      <c r="G28" s="74"/>
      <c r="H28" s="191"/>
      <c r="I28" s="192"/>
      <c r="J28" s="192"/>
      <c r="K28" s="192"/>
      <c r="L28" s="192"/>
      <c r="M28" s="192"/>
      <c r="N28" s="192"/>
      <c r="O28" s="193"/>
      <c r="P28" s="74" t="s">
        <v>197</v>
      </c>
      <c r="Q28" s="74"/>
      <c r="R28" s="74"/>
      <c r="S28" s="74"/>
      <c r="T28" s="74"/>
      <c r="U28" s="74"/>
      <c r="V28" s="74"/>
      <c r="W28" s="74"/>
      <c r="X28" s="185"/>
      <c r="Y28" s="186"/>
      <c r="Z28" s="186"/>
      <c r="AA28" s="186"/>
      <c r="AB28" s="186"/>
      <c r="AC28" s="186"/>
      <c r="AD28" s="187"/>
      <c r="AE28" s="188" t="s">
        <v>34</v>
      </c>
      <c r="AF28" s="189"/>
      <c r="AG28" s="189"/>
      <c r="AH28" s="189"/>
      <c r="AI28" s="189"/>
      <c r="AJ28" s="189"/>
      <c r="AK28" s="190"/>
      <c r="AL28" s="95" t="s">
        <v>52</v>
      </c>
      <c r="AM28" s="95"/>
      <c r="AN28" s="95"/>
      <c r="AO28" s="95"/>
      <c r="AP28" s="95"/>
      <c r="AQ28" s="95"/>
      <c r="AR28" s="95"/>
      <c r="AS28" s="95"/>
      <c r="AT28" s="95"/>
    </row>
    <row r="29" spans="1:49" ht="3.75" customHeight="1" x14ac:dyDescent="0.3">
      <c r="A29" s="52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11"/>
      <c r="AR29" s="11"/>
      <c r="AS29" s="11"/>
      <c r="AT29" s="15"/>
    </row>
    <row r="30" spans="1:49" x14ac:dyDescent="0.3">
      <c r="A30" s="14"/>
      <c r="B30" s="11" t="s">
        <v>188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5"/>
    </row>
    <row r="31" spans="1:49" ht="3.75" customHeight="1" x14ac:dyDescent="0.3">
      <c r="A31" s="1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5"/>
    </row>
    <row r="32" spans="1:49" ht="16.5" customHeight="1" x14ac:dyDescent="0.3">
      <c r="A32" s="131">
        <f ca="1">TODAY()</f>
        <v>44133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11"/>
      <c r="AR32" s="11"/>
      <c r="AS32" s="11"/>
      <c r="AT32" s="15"/>
    </row>
    <row r="33" spans="1:46" ht="3.75" customHeight="1" x14ac:dyDescent="0.3">
      <c r="A33" s="14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5"/>
    </row>
    <row r="34" spans="1:46" ht="16.5" customHeight="1" x14ac:dyDescent="0.3">
      <c r="A34" s="14"/>
      <c r="B34" s="11"/>
      <c r="C34" s="11"/>
      <c r="D34" s="11"/>
      <c r="E34" s="11"/>
      <c r="F34" s="11"/>
      <c r="G34" s="11"/>
      <c r="H34" s="11"/>
      <c r="I34" s="11"/>
      <c r="J34" s="11"/>
      <c r="K34" s="168" t="s">
        <v>184</v>
      </c>
      <c r="L34" s="168"/>
      <c r="M34" s="168"/>
      <c r="N34" s="168"/>
      <c r="O34" s="168"/>
      <c r="P34" s="81" t="str">
        <f>E26</f>
        <v>선우회계법인</v>
      </c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11"/>
      <c r="AG34" s="167" t="s">
        <v>50</v>
      </c>
      <c r="AH34" s="167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5"/>
    </row>
    <row r="35" spans="1:46" x14ac:dyDescent="0.3">
      <c r="A35" s="14"/>
      <c r="B35" s="11"/>
      <c r="C35" s="11"/>
      <c r="D35" s="11"/>
      <c r="E35" s="11"/>
      <c r="F35" s="11"/>
      <c r="G35" s="11"/>
      <c r="H35" s="11"/>
      <c r="I35" s="11"/>
      <c r="J35" s="11"/>
      <c r="K35" s="168" t="s">
        <v>185</v>
      </c>
      <c r="L35" s="168"/>
      <c r="M35" s="168"/>
      <c r="N35" s="168"/>
      <c r="O35" s="168"/>
      <c r="P35" s="99" t="s">
        <v>280</v>
      </c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50"/>
      <c r="AG35" s="167"/>
      <c r="AH35" s="167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5"/>
    </row>
    <row r="36" spans="1:46" x14ac:dyDescent="0.3">
      <c r="A36" s="1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8"/>
    </row>
  </sheetData>
  <mergeCells count="168">
    <mergeCell ref="A9:G9"/>
    <mergeCell ref="AE9:AF9"/>
    <mergeCell ref="A5:A8"/>
    <mergeCell ref="H5:Z5"/>
    <mergeCell ref="AO7:AT7"/>
    <mergeCell ref="AN1:AT1"/>
    <mergeCell ref="D13:E13"/>
    <mergeCell ref="D14:E14"/>
    <mergeCell ref="D15:E15"/>
    <mergeCell ref="D16:E16"/>
    <mergeCell ref="D17:E17"/>
    <mergeCell ref="AL28:AT28"/>
    <mergeCell ref="A27:C28"/>
    <mergeCell ref="D27:G27"/>
    <mergeCell ref="AL27:AT27"/>
    <mergeCell ref="D28:G28"/>
    <mergeCell ref="A17:C17"/>
    <mergeCell ref="A15:C15"/>
    <mergeCell ref="A13:C13"/>
    <mergeCell ref="A1:G1"/>
    <mergeCell ref="B6:B7"/>
    <mergeCell ref="C6:G7"/>
    <mergeCell ref="AH5:AT5"/>
    <mergeCell ref="AL7:AN7"/>
    <mergeCell ref="X18:Z18"/>
    <mergeCell ref="X16:Z16"/>
    <mergeCell ref="X17:Z17"/>
    <mergeCell ref="X14:Z14"/>
    <mergeCell ref="X15:Z15"/>
    <mergeCell ref="X13:Z13"/>
    <mergeCell ref="X12:Z12"/>
    <mergeCell ref="AA12:AB12"/>
    <mergeCell ref="AO12:AP12"/>
    <mergeCell ref="AQ12:AT12"/>
    <mergeCell ref="AA11:AB11"/>
    <mergeCell ref="R10:W10"/>
    <mergeCell ref="X11:Z11"/>
    <mergeCell ref="R11:S11"/>
    <mergeCell ref="R12:S12"/>
    <mergeCell ref="R13:S13"/>
    <mergeCell ref="R14:S14"/>
    <mergeCell ref="R15:S15"/>
    <mergeCell ref="R16:S16"/>
    <mergeCell ref="A2:C4"/>
    <mergeCell ref="D2:D4"/>
    <mergeCell ref="E2:G4"/>
    <mergeCell ref="A32:AP32"/>
    <mergeCell ref="P24:AF24"/>
    <mergeCell ref="X28:AD28"/>
    <mergeCell ref="K34:O34"/>
    <mergeCell ref="K35:O35"/>
    <mergeCell ref="AE27:AK27"/>
    <mergeCell ref="AE28:AK28"/>
    <mergeCell ref="H28:O28"/>
    <mergeCell ref="T9:Z9"/>
    <mergeCell ref="AA6:AB7"/>
    <mergeCell ref="H6:Z7"/>
    <mergeCell ref="AO9:AT9"/>
    <mergeCell ref="AL6:AN6"/>
    <mergeCell ref="AO6:AT6"/>
    <mergeCell ref="AN2:AT4"/>
    <mergeCell ref="R17:S17"/>
    <mergeCell ref="K15:L15"/>
    <mergeCell ref="K16:L16"/>
    <mergeCell ref="K17:L17"/>
    <mergeCell ref="K12:L12"/>
    <mergeCell ref="K13:L13"/>
    <mergeCell ref="P25:AF25"/>
    <mergeCell ref="H8:Z8"/>
    <mergeCell ref="AG34:AH35"/>
    <mergeCell ref="I24:O25"/>
    <mergeCell ref="E26:K26"/>
    <mergeCell ref="D10:J10"/>
    <mergeCell ref="F11:J11"/>
    <mergeCell ref="F12:J12"/>
    <mergeCell ref="P34:AE34"/>
    <mergeCell ref="P35:AE35"/>
    <mergeCell ref="K14:L14"/>
    <mergeCell ref="F13:J13"/>
    <mergeCell ref="F14:J14"/>
    <mergeCell ref="F15:J15"/>
    <mergeCell ref="K11:L11"/>
    <mergeCell ref="AA18:AB18"/>
    <mergeCell ref="AA16:AB16"/>
    <mergeCell ref="AA17:AB17"/>
    <mergeCell ref="AA14:AB14"/>
    <mergeCell ref="AA15:AB15"/>
    <mergeCell ref="AA13:AB13"/>
    <mergeCell ref="T11:W11"/>
    <mergeCell ref="T12:W12"/>
    <mergeCell ref="T13:W13"/>
    <mergeCell ref="AO18:AP18"/>
    <mergeCell ref="AC15:AG15"/>
    <mergeCell ref="AH12:AI12"/>
    <mergeCell ref="AJ12:AN12"/>
    <mergeCell ref="AH15:AI15"/>
    <mergeCell ref="AJ15:AN15"/>
    <mergeCell ref="AO15:AP15"/>
    <mergeCell ref="AQ15:AT15"/>
    <mergeCell ref="M17:Q17"/>
    <mergeCell ref="M12:Q12"/>
    <mergeCell ref="M13:Q13"/>
    <mergeCell ref="M14:Q14"/>
    <mergeCell ref="M15:Q15"/>
    <mergeCell ref="M16:Q16"/>
    <mergeCell ref="T14:W14"/>
    <mergeCell ref="T15:W15"/>
    <mergeCell ref="T16:W16"/>
    <mergeCell ref="T17:W17"/>
    <mergeCell ref="AO14:AP14"/>
    <mergeCell ref="AQ14:AT14"/>
    <mergeCell ref="AA10:AG10"/>
    <mergeCell ref="AH10:AN10"/>
    <mergeCell ref="AO10:AT10"/>
    <mergeCell ref="AC11:AG11"/>
    <mergeCell ref="AH11:AI11"/>
    <mergeCell ref="AJ11:AN11"/>
    <mergeCell ref="AO11:AP11"/>
    <mergeCell ref="AQ11:AT11"/>
    <mergeCell ref="AC12:AG12"/>
    <mergeCell ref="AQ18:AT18"/>
    <mergeCell ref="H27:AD27"/>
    <mergeCell ref="P28:W28"/>
    <mergeCell ref="A22:AT22"/>
    <mergeCell ref="AG24:AJ25"/>
    <mergeCell ref="H1:AM1"/>
    <mergeCell ref="AH9:AN9"/>
    <mergeCell ref="AH8:AT8"/>
    <mergeCell ref="AC16:AG16"/>
    <mergeCell ref="AH16:AI16"/>
    <mergeCell ref="AJ16:AN16"/>
    <mergeCell ref="AO16:AP16"/>
    <mergeCell ref="AQ16:AT16"/>
    <mergeCell ref="AC17:AG17"/>
    <mergeCell ref="AH17:AI17"/>
    <mergeCell ref="AJ17:AN17"/>
    <mergeCell ref="AO17:AP17"/>
    <mergeCell ref="AQ17:AT17"/>
    <mergeCell ref="AC13:AG13"/>
    <mergeCell ref="AH13:AI13"/>
    <mergeCell ref="AJ13:AN13"/>
    <mergeCell ref="AO13:AP13"/>
    <mergeCell ref="AQ13:AT13"/>
    <mergeCell ref="AC14:AG14"/>
    <mergeCell ref="A18:W18"/>
    <mergeCell ref="H9:O9"/>
    <mergeCell ref="AB9:AD9"/>
    <mergeCell ref="AC6:AE6"/>
    <mergeCell ref="AC7:AE7"/>
    <mergeCell ref="AF6:AK6"/>
    <mergeCell ref="AF7:AK7"/>
    <mergeCell ref="A11:C11"/>
    <mergeCell ref="A10:C10"/>
    <mergeCell ref="X10:Z10"/>
    <mergeCell ref="AH14:AI14"/>
    <mergeCell ref="AJ14:AN14"/>
    <mergeCell ref="AC18:AG18"/>
    <mergeCell ref="AH18:AI18"/>
    <mergeCell ref="AJ18:AN18"/>
    <mergeCell ref="F16:J16"/>
    <mergeCell ref="F17:J17"/>
    <mergeCell ref="K10:Q10"/>
    <mergeCell ref="M11:Q11"/>
    <mergeCell ref="A12:C12"/>
    <mergeCell ref="A14:C14"/>
    <mergeCell ref="A16:C16"/>
    <mergeCell ref="D11:E11"/>
    <mergeCell ref="D12:E12"/>
  </mergeCells>
  <phoneticPr fontId="2" type="noConversion"/>
  <conditionalFormatting sqref="AW5">
    <cfRule type="cellIs" dxfId="238" priority="26" operator="equal">
      <formula>"사업자오류"</formula>
    </cfRule>
    <cfRule type="cellIs" dxfId="237" priority="27" operator="equal">
      <formula>"OK"</formula>
    </cfRule>
  </conditionalFormatting>
  <conditionalFormatting sqref="BB5">
    <cfRule type="cellIs" dxfId="236" priority="25" operator="equal">
      <formula>TRUE</formula>
    </cfRule>
  </conditionalFormatting>
  <conditionalFormatting sqref="BB5">
    <cfRule type="cellIs" dxfId="235" priority="24" operator="equal">
      <formula>FALSE</formula>
    </cfRule>
  </conditionalFormatting>
  <conditionalFormatting sqref="AW8">
    <cfRule type="cellIs" dxfId="234" priority="22" operator="equal">
      <formula>"주민오류"</formula>
    </cfRule>
    <cfRule type="cellIs" dxfId="233" priority="23" operator="equal">
      <formula>"OK"</formula>
    </cfRule>
  </conditionalFormatting>
  <conditionalFormatting sqref="BB8">
    <cfRule type="cellIs" dxfId="232" priority="21" operator="equal">
      <formula>TRUE</formula>
    </cfRule>
  </conditionalFormatting>
  <conditionalFormatting sqref="BB8">
    <cfRule type="cellIs" dxfId="231" priority="20" operator="equal">
      <formula>FALSE</formula>
    </cfRule>
  </conditionalFormatting>
  <conditionalFormatting sqref="AW27">
    <cfRule type="cellIs" dxfId="230" priority="18" operator="equal">
      <formula>"사업자오류"</formula>
    </cfRule>
    <cfRule type="cellIs" dxfId="229" priority="19" operator="equal">
      <formula>"OK"</formula>
    </cfRule>
  </conditionalFormatting>
  <conditionalFormatting sqref="AW8">
    <cfRule type="cellIs" dxfId="228" priority="13" operator="equal">
      <formula>"주민오류"</formula>
    </cfRule>
    <cfRule type="cellIs" dxfId="227" priority="14" operator="equal">
      <formula>"OK"</formula>
    </cfRule>
  </conditionalFormatting>
  <conditionalFormatting sqref="BB8">
    <cfRule type="cellIs" dxfId="226" priority="12" operator="equal">
      <formula>TRUE</formula>
    </cfRule>
  </conditionalFormatting>
  <conditionalFormatting sqref="BB8">
    <cfRule type="cellIs" dxfId="225" priority="11" operator="equal">
      <formula>FALSE</formula>
    </cfRule>
  </conditionalFormatting>
  <conditionalFormatting sqref="AW8">
    <cfRule type="cellIs" dxfId="224" priority="9" operator="equal">
      <formula>"주민오류"</formula>
    </cfRule>
    <cfRule type="cellIs" dxfId="223" priority="10" operator="equal">
      <formula>"OK"</formula>
    </cfRule>
  </conditionalFormatting>
  <conditionalFormatting sqref="BB8">
    <cfRule type="cellIs" dxfId="222" priority="8" operator="equal">
      <formula>TRUE</formula>
    </cfRule>
  </conditionalFormatting>
  <conditionalFormatting sqref="BB8">
    <cfRule type="cellIs" dxfId="221" priority="7" operator="equal">
      <formula>FALSE</formula>
    </cfRule>
  </conditionalFormatting>
  <conditionalFormatting sqref="AW8">
    <cfRule type="cellIs" dxfId="220" priority="3" operator="equal">
      <formula>"주민오류"</formula>
    </cfRule>
    <cfRule type="cellIs" dxfId="219" priority="4" operator="equal">
      <formula>"법인오류"</formula>
    </cfRule>
    <cfRule type="cellIs" dxfId="218" priority="5" operator="equal">
      <formula>"주민오류"</formula>
    </cfRule>
    <cfRule type="cellIs" dxfId="217" priority="6" operator="equal">
      <formula>"OK"</formula>
    </cfRule>
  </conditionalFormatting>
  <conditionalFormatting sqref="AW8">
    <cfRule type="cellIs" dxfId="216" priority="1" operator="equal">
      <formula>"주민오류"</formula>
    </cfRule>
    <cfRule type="cellIs" dxfId="215" priority="2" operator="equal">
      <formula>"OK"</formula>
    </cfRule>
  </conditionalFormatting>
  <printOptions horizontalCentered="1" verticalCentered="1"/>
  <pageMargins left="0.39370078740157483" right="0.39370078740157483" top="0.55118110236220474" bottom="0.35433070866141736" header="0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C21E-27F3-4716-9E0D-EB961F3226A4}">
  <sheetPr>
    <tabColor rgb="FFFFC000"/>
  </sheetPr>
  <dimension ref="A1:BC36"/>
  <sheetViews>
    <sheetView showGridLines="0" zoomScale="150" zoomScaleNormal="150" workbookViewId="0">
      <selection activeCell="H6" sqref="H6:Z7"/>
    </sheetView>
  </sheetViews>
  <sheetFormatPr defaultColWidth="2.75" defaultRowHeight="13.5" x14ac:dyDescent="0.3"/>
  <cols>
    <col min="1" max="48" width="2.75" style="1"/>
    <col min="49" max="49" width="4.75" style="1" customWidth="1"/>
    <col min="50" max="50" width="2.75" style="1"/>
    <col min="51" max="51" width="4.875" style="1" customWidth="1"/>
    <col min="52" max="54" width="2.75" style="1"/>
    <col min="55" max="55" width="5.875" style="1" customWidth="1"/>
    <col min="56" max="16384" width="2.75" style="1"/>
  </cols>
  <sheetData>
    <row r="1" spans="1:55" ht="20.25" x14ac:dyDescent="0.3">
      <c r="A1" s="55" t="s">
        <v>37</v>
      </c>
      <c r="B1" s="55"/>
      <c r="C1" s="55"/>
      <c r="D1" s="55"/>
      <c r="E1" s="55"/>
      <c r="F1" s="55"/>
      <c r="G1" s="55"/>
      <c r="H1" s="96" t="s">
        <v>178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8"/>
      <c r="AN1" s="55" t="s">
        <v>38</v>
      </c>
      <c r="AO1" s="55"/>
      <c r="AP1" s="55"/>
      <c r="AQ1" s="55"/>
      <c r="AR1" s="55"/>
      <c r="AS1" s="55"/>
      <c r="AT1" s="55"/>
    </row>
    <row r="2" spans="1:55" ht="3.75" customHeight="1" x14ac:dyDescent="0.3">
      <c r="A2" s="170" t="s">
        <v>186</v>
      </c>
      <c r="B2" s="171"/>
      <c r="C2" s="171"/>
      <c r="D2" s="176" t="s">
        <v>187</v>
      </c>
      <c r="E2" s="179"/>
      <c r="F2" s="179"/>
      <c r="G2" s="18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N2" s="55"/>
      <c r="AO2" s="55"/>
      <c r="AP2" s="55"/>
      <c r="AQ2" s="55"/>
      <c r="AR2" s="55"/>
      <c r="AS2" s="55"/>
      <c r="AT2" s="55"/>
    </row>
    <row r="3" spans="1:55" ht="16.5" customHeight="1" x14ac:dyDescent="0.3">
      <c r="A3" s="172"/>
      <c r="B3" s="173"/>
      <c r="C3" s="173"/>
      <c r="D3" s="177"/>
      <c r="E3" s="181"/>
      <c r="F3" s="181"/>
      <c r="G3" s="182"/>
      <c r="H3" s="11"/>
      <c r="I3" s="11"/>
      <c r="J3" s="11"/>
      <c r="K3" s="11"/>
      <c r="L3" s="11"/>
      <c r="M3" s="11"/>
      <c r="N3" s="11"/>
      <c r="O3" s="12" t="s">
        <v>42</v>
      </c>
      <c r="P3" s="10" t="s">
        <v>41</v>
      </c>
      <c r="Q3" s="13" t="s">
        <v>179</v>
      </c>
      <c r="R3" s="11"/>
      <c r="S3" s="13"/>
      <c r="T3" s="13"/>
      <c r="U3" s="13"/>
      <c r="V3" s="13"/>
      <c r="W3" s="13"/>
      <c r="X3" s="13"/>
      <c r="Y3" s="10"/>
      <c r="Z3" s="13" t="s">
        <v>180</v>
      </c>
      <c r="AA3" s="13"/>
      <c r="AB3" s="13"/>
      <c r="AC3" s="13"/>
      <c r="AD3" s="13"/>
      <c r="AE3" s="13"/>
      <c r="AF3" s="11"/>
      <c r="AG3" s="13"/>
      <c r="AH3" s="11"/>
      <c r="AI3" s="11"/>
      <c r="AN3" s="55"/>
      <c r="AO3" s="55"/>
      <c r="AP3" s="55"/>
      <c r="AQ3" s="55"/>
      <c r="AR3" s="55"/>
      <c r="AS3" s="55"/>
      <c r="AT3" s="55"/>
      <c r="AW3" s="1" t="s">
        <v>53</v>
      </c>
    </row>
    <row r="4" spans="1:55" ht="3.75" customHeight="1" x14ac:dyDescent="0.3">
      <c r="A4" s="174"/>
      <c r="B4" s="175"/>
      <c r="C4" s="175"/>
      <c r="D4" s="178"/>
      <c r="E4" s="183"/>
      <c r="F4" s="183"/>
      <c r="G4" s="18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N4" s="55"/>
      <c r="AO4" s="55"/>
      <c r="AP4" s="55"/>
      <c r="AQ4" s="55"/>
      <c r="AR4" s="55"/>
      <c r="AS4" s="55"/>
      <c r="AT4" s="55"/>
    </row>
    <row r="5" spans="1:55" ht="18.75" customHeight="1" x14ac:dyDescent="0.3">
      <c r="A5" s="74" t="s">
        <v>7</v>
      </c>
      <c r="B5" s="45" t="s">
        <v>12</v>
      </c>
      <c r="C5" s="4" t="s">
        <v>9</v>
      </c>
      <c r="D5" s="4"/>
      <c r="E5" s="4"/>
      <c r="F5" s="4"/>
      <c r="G5" s="5"/>
      <c r="H5" s="227" t="s">
        <v>276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45" t="s">
        <v>24</v>
      </c>
      <c r="AB5" s="4" t="s">
        <v>21</v>
      </c>
      <c r="AC5" s="4"/>
      <c r="AD5" s="4"/>
      <c r="AE5" s="4"/>
      <c r="AF5" s="4"/>
      <c r="AG5" s="5"/>
      <c r="AH5" s="85">
        <v>1248112344</v>
      </c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7"/>
      <c r="AV5" s="20">
        <f>IF(10-MOD(MID(AH5,1,1)*1+MID(AH5,2,1)*3+MID(AH5,3,1)*7+MID(AH5,4,1)*1+MID(AH5,5,1)*3+MID(AH5,6,1)*7+MID(AH5,7,1)*1+MID(AH5,8,1)*3+INT((MID(AH5,9,1)*5)/10)+MOD(MID(AH5,9,1)*5,10),10)=10,0,10-MOD(MID(AH5,1,1)*1+MID(AH5,2,1)*3+MID(AH5,3,1)*7+MID(AH5,4,1)*1+MID(AH5,5,1)*3+MID(AH5,6,1)*7+MID(AH5,7,1)*1+MID(AH5,8,1)*3+INT((MID(AH5,9,1)*5)/10)+MOD(MID(AH5,9,1)*5,10),10))</f>
        <v>4</v>
      </c>
      <c r="AW5" s="44" t="str">
        <f>IF(INT(MID(AH5,10,1))=AV5,"OK","사업자오류")</f>
        <v>OK</v>
      </c>
      <c r="BA5" s="1">
        <f>LEN(AH5)</f>
        <v>10</v>
      </c>
      <c r="BB5" s="1">
        <v>10</v>
      </c>
      <c r="BC5" s="1" t="b">
        <f>BA5=BB5</f>
        <v>1</v>
      </c>
    </row>
    <row r="6" spans="1:55" ht="18.75" customHeight="1" x14ac:dyDescent="0.3">
      <c r="A6" s="55"/>
      <c r="B6" s="68" t="s">
        <v>14</v>
      </c>
      <c r="C6" s="209" t="s">
        <v>10</v>
      </c>
      <c r="D6" s="209"/>
      <c r="E6" s="209"/>
      <c r="F6" s="209"/>
      <c r="G6" s="210"/>
      <c r="H6" s="200" t="s">
        <v>277</v>
      </c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2"/>
      <c r="AA6" s="196" t="s">
        <v>190</v>
      </c>
      <c r="AB6" s="197"/>
      <c r="AC6" s="118" t="s">
        <v>34</v>
      </c>
      <c r="AD6" s="119"/>
      <c r="AE6" s="120"/>
      <c r="AF6" s="82" t="s">
        <v>279</v>
      </c>
      <c r="AG6" s="83"/>
      <c r="AH6" s="83"/>
      <c r="AI6" s="83"/>
      <c r="AJ6" s="83"/>
      <c r="AK6" s="84"/>
      <c r="AL6" s="118" t="s">
        <v>202</v>
      </c>
      <c r="AM6" s="119"/>
      <c r="AN6" s="120"/>
      <c r="AO6" s="82"/>
      <c r="AP6" s="83"/>
      <c r="AQ6" s="83"/>
      <c r="AR6" s="83"/>
      <c r="AS6" s="83"/>
      <c r="AT6" s="84"/>
    </row>
    <row r="7" spans="1:55" ht="18.75" customHeight="1" x14ac:dyDescent="0.3">
      <c r="A7" s="55"/>
      <c r="B7" s="71"/>
      <c r="C7" s="211"/>
      <c r="D7" s="211"/>
      <c r="E7" s="211"/>
      <c r="F7" s="211"/>
      <c r="G7" s="212"/>
      <c r="H7" s="203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5"/>
      <c r="AA7" s="198"/>
      <c r="AB7" s="199"/>
      <c r="AC7" s="118" t="s">
        <v>204</v>
      </c>
      <c r="AD7" s="119"/>
      <c r="AE7" s="120"/>
      <c r="AF7" s="82" t="s">
        <v>278</v>
      </c>
      <c r="AG7" s="83"/>
      <c r="AH7" s="83"/>
      <c r="AI7" s="83"/>
      <c r="AJ7" s="83"/>
      <c r="AK7" s="83"/>
      <c r="AL7" s="118" t="s">
        <v>203</v>
      </c>
      <c r="AM7" s="119"/>
      <c r="AN7" s="120"/>
      <c r="AO7" s="82"/>
      <c r="AP7" s="83"/>
      <c r="AQ7" s="83"/>
      <c r="AR7" s="83"/>
      <c r="AS7" s="83"/>
      <c r="AT7" s="84"/>
    </row>
    <row r="8" spans="1:55" ht="18.75" customHeight="1" x14ac:dyDescent="0.3">
      <c r="A8" s="55"/>
      <c r="B8" s="45" t="s">
        <v>23</v>
      </c>
      <c r="C8" s="4" t="s">
        <v>11</v>
      </c>
      <c r="D8" s="4"/>
      <c r="E8" s="4"/>
      <c r="F8" s="4"/>
      <c r="G8" s="5"/>
      <c r="H8" s="100" t="s">
        <v>100</v>
      </c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2"/>
      <c r="AA8" s="45" t="s">
        <v>17</v>
      </c>
      <c r="AB8" s="4" t="s">
        <v>22</v>
      </c>
      <c r="AC8" s="4"/>
      <c r="AD8" s="4"/>
      <c r="AE8" s="4"/>
      <c r="AF8" s="4"/>
      <c r="AG8" s="5"/>
      <c r="AH8" s="88">
        <v>1348110012344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90"/>
      <c r="AV8" s="20">
        <f>IF(MID(AH5,4,1)="8",IF(10=10-MOD((MID(AH8,1,1)*1+MID(AH8,2,1)*2+MID(AH8,3,1)*1+MID(AH8,4,1)*2+MID(AH8,5,1)*1+MID(AH8,6,1)*2+MID(AH8,7,1)*1+MID(AH8,8,1)*2+MID(AH8,9,1)*1+MID(AH8,10,1)*2+MID(AH8,11,1)*1+MID(AH8,12,1)*2),10),0,10-MOD((MID(AH8,1,1)*1+MID(AH8,2,1)*2+MID(AH8,3,1)*1+MID(AH8,4,1)*2+MID(AH8,5,1)*1+MID(AH8,6,1)*2+MID(AH8,7,1)*1+MID(AH8,8,1)*2+MID(AH8,9,1)*1+MID(AH8,10,1)*2+MID(AH8,11,1)*1+MID(AH8,12,1)*2),10)),IF(LEN(CLEAN(AH8))=10,IF(AND(VALUE(MID(AH8,4,1))&gt;=1,VALUE(MID(AH8,4,1))&lt;=4),MOD(11-MOD(0*2+0*3+0*4+MID(AH8,1,1)*5+MID(AH8,2,1)*6+MID(AH8,3,1)*7+MID(AH8,4,1)*8+MID(AH8,5,1)*9+MID(AH8,6,1)*2+MID(AH8,7,1)*3+MID(AH8,8,1)*4+MID(AH8,9,1)*5,11),10),IF(AND(VALUE(MID(AH8,4,1))&gt;=5,VALUE(MID(AH8,4,1))&lt;=8),MOD(11-MOD(0*2+0*3+0*4+MID(AH8,1,1)*5+MID(AH8,2,1)*6+MID(AH8,3,1)*7+MID(AH8,4,1)*8+MID(AH8,5,1)*9+MID(AH8,6,1)*2+MID(AH8,7,1)*3+MID(AH8,8,1)*4+MID(AH8,9,1)*5,11),10),"오류")),IF(LEN(CLEAN(AH8))=11,IF(AND(VALUE(MID(AH8,5,1))&gt;=1,VALUE(MID(AH8,5,1))&lt;=4),MOD(11-MOD(0*2+0*3+MID(AH8,1,1)*4+MID(AH8,2,1)*5+MID(AH8,3,1)*6+MID(AH8,4,1)*7+MID(AH8,5,1)*8+MID(AH8,6,1)*9+MID(AH8,7,1)*2+MID(AH8,8,1)*3+MID(AH8,9,1)*4+MID(AH8,10,1)*5,11),10),IF(AND(VALUE(MID(AH8,5,1))&gt;=5,VALUE(MID(AH8,5,1))&lt;=8),MOD(11-MOD(0*2+0*3+MID(AH8,1,1)*4+MID(AH8,2,1)*5+MID(AH8,3,1)*6+MID(AH8,4,1)*7+MID(AH8,5,1)*8+MID(AH8,6,1)*9+MID(AH8,7,1)*2+MID(AH8,8,1)*3+MID(AH8,9,1)*4+MID(AH8,10,1)*5,11),10),"오류")),IF(LEN(CLEAN(AH8))=12,IF(AND(VALUE(MID(AH8,6,1))&gt;=1,VALUE(MID(AH8,6,1))&lt;=4),MOD(11-MOD(0*2+MID(AH8,1,1)*3+MID(AH8,2,1)*4+MID(AH8,3,1)*5+MID(AH8,4,1)*6+MID(AH8,5,1)*7+MID(AH8,6,1)*8+MID(AH8,7,1)*9+MID(AH8,8,1)*2+MID(AH8,9,1)*3+MID(AH8,10,1)*4+MID(AH8,11,1)*5,11),10),IF(AND(VALUE(MID(AH8,7,1))&gt;=5,VALUE(MID(AH8,7,1))&lt;=8),MOD(11-MOD(0*2+MID(AH8,1,1)*3+MID(AH8,2,1)*4+MID(AH8,3,1)*5+MID(AH8,4,1)*6+MID(AH8,5,1)*7+MID(AH8,6,1)*8+MID(AH8,7,1)*9+MID(AH8,8,1)*2+MID(AH8,9,1)*3+MID(AH8,10,1)*4+MID(AH8,11,1)*5,11),10),"오류")),IF(AND(VALUE(MID(AH8,7,1))&gt;=1,VALUE(MID(AH8,7,1))&lt;=4),MOD(11-MOD(MID(AH8,1,1)*2+MID(AH8,2,1)*3+MID(AH8,3,1)*4+MID(AH8,4,1)*5+MID(AH8,5,1)*6+MID(AH8,6,1)*7+MID(AH8,7,1)*8+MID(AH8,8,1)*9+MID(AH8,9,1)*2+MID(AH8,10,1)*3+MID(AH8,11,1)*4+MID(AH8,12,1)*5,11),10),IF(AND(VALUE(MID(AH8,7,1))&gt;=5,VALUE(MID(AH8,7,1))&lt;=8),IF(LEN(CLEAN(AH8))=12,MOD(MOD(11-MOD(0*2+MID(AH8,1,1)*3+MID(AH8,2,1)*4+MID(AH8,3,1)*5+MID(AH8,4,1)*6+MID(AH8,5,1)*7+MID(AH8,6,1)*8+MID(AH8,7,1)*9+MID(AH8,8,1)*2+MID(AH8,9,1)*3+MID(AH8,10,1)*4+MID(AH8,11,1)*5,11),10)+2,10),MOD(MOD(11-MOD(MID(AH8,1,1)*2+MID(AH8,2,1)*3+MID(AH8,3,1)*4+MID(AH8,4,1)*5+MID(AH8,5,1)*6+MID(AH8,6,1)*7+MID(AH8,7,1)*8+MID(AH8,8,1)*9+MID(AH8,9,1)*2+MID(AH8,10,1)*3+MID(AH8,11,1)*4+MID(AH8,12,1)*5,11),10)+2,10))))))))</f>
        <v>4</v>
      </c>
      <c r="AW8" s="42" t="str">
        <f>IF(MID(AH5,4,1)="8",IF(INT(RIGHT(AH8,1))=AV8,"OK","법인오류"),IF(INT(RIGHT(AH8,1))=AV8,"OK","주민오류"))</f>
        <v>OK</v>
      </c>
      <c r="AX8" s="1">
        <f>LEN(AH8)</f>
        <v>13</v>
      </c>
      <c r="BA8" s="1">
        <f>LEN(AH8)</f>
        <v>13</v>
      </c>
      <c r="BB8" s="1">
        <v>13</v>
      </c>
      <c r="BC8" s="1" t="b">
        <f>BA8=BB8</f>
        <v>1</v>
      </c>
    </row>
    <row r="9" spans="1:55" ht="18.75" customHeight="1" thickBot="1" x14ac:dyDescent="0.35">
      <c r="A9" s="224" t="s">
        <v>191</v>
      </c>
      <c r="B9" s="224"/>
      <c r="C9" s="224"/>
      <c r="D9" s="224"/>
      <c r="E9" s="224"/>
      <c r="F9" s="224"/>
      <c r="G9" s="224"/>
      <c r="H9" s="113" t="s">
        <v>201</v>
      </c>
      <c r="I9" s="114"/>
      <c r="J9" s="114"/>
      <c r="K9" s="114"/>
      <c r="L9" s="114"/>
      <c r="M9" s="114"/>
      <c r="N9" s="114"/>
      <c r="O9" s="115"/>
      <c r="P9" s="49" t="s">
        <v>19</v>
      </c>
      <c r="Q9" s="11" t="s">
        <v>26</v>
      </c>
      <c r="R9" s="11"/>
      <c r="S9" s="15"/>
      <c r="T9" s="194" t="s">
        <v>200</v>
      </c>
      <c r="U9" s="99"/>
      <c r="V9" s="99"/>
      <c r="W9" s="99"/>
      <c r="X9" s="99"/>
      <c r="Y9" s="99"/>
      <c r="Z9" s="195"/>
      <c r="AA9" s="43" t="s">
        <v>192</v>
      </c>
      <c r="AB9" s="116" t="s">
        <v>182</v>
      </c>
      <c r="AC9" s="116"/>
      <c r="AD9" s="117"/>
      <c r="AE9" s="225">
        <f>SUM(AW11:AW16,AY11:AY16)</f>
        <v>117</v>
      </c>
      <c r="AF9" s="226"/>
      <c r="AG9" s="28" t="s">
        <v>183</v>
      </c>
      <c r="AH9" s="134" t="s">
        <v>193</v>
      </c>
      <c r="AI9" s="116"/>
      <c r="AJ9" s="116"/>
      <c r="AK9" s="116"/>
      <c r="AL9" s="116"/>
      <c r="AM9" s="116"/>
      <c r="AN9" s="117"/>
      <c r="AO9" s="206">
        <v>43101</v>
      </c>
      <c r="AP9" s="207"/>
      <c r="AQ9" s="207"/>
      <c r="AR9" s="207"/>
      <c r="AS9" s="207"/>
      <c r="AT9" s="208"/>
    </row>
    <row r="10" spans="1:55" ht="30" customHeight="1" x14ac:dyDescent="0.3">
      <c r="A10" s="124" t="s">
        <v>207</v>
      </c>
      <c r="B10" s="125"/>
      <c r="C10" s="126"/>
      <c r="D10" s="152" t="s">
        <v>206</v>
      </c>
      <c r="E10" s="153"/>
      <c r="F10" s="153"/>
      <c r="G10" s="153"/>
      <c r="H10" s="153"/>
      <c r="I10" s="153"/>
      <c r="J10" s="154"/>
      <c r="K10" s="155" t="s">
        <v>195</v>
      </c>
      <c r="L10" s="156"/>
      <c r="M10" s="156"/>
      <c r="N10" s="156"/>
      <c r="O10" s="156"/>
      <c r="P10" s="156"/>
      <c r="Q10" s="157"/>
      <c r="R10" s="158" t="s">
        <v>199</v>
      </c>
      <c r="S10" s="156"/>
      <c r="T10" s="156"/>
      <c r="U10" s="156"/>
      <c r="V10" s="156"/>
      <c r="W10" s="159"/>
      <c r="X10" s="124" t="s">
        <v>207</v>
      </c>
      <c r="Y10" s="125"/>
      <c r="Z10" s="126"/>
      <c r="AA10" s="152" t="s">
        <v>206</v>
      </c>
      <c r="AB10" s="153"/>
      <c r="AC10" s="153"/>
      <c r="AD10" s="153"/>
      <c r="AE10" s="153"/>
      <c r="AF10" s="153"/>
      <c r="AG10" s="154"/>
      <c r="AH10" s="155" t="s">
        <v>195</v>
      </c>
      <c r="AI10" s="156"/>
      <c r="AJ10" s="156"/>
      <c r="AK10" s="156"/>
      <c r="AL10" s="156"/>
      <c r="AM10" s="156"/>
      <c r="AN10" s="157"/>
      <c r="AO10" s="158" t="s">
        <v>199</v>
      </c>
      <c r="AP10" s="156"/>
      <c r="AQ10" s="156"/>
      <c r="AR10" s="156"/>
      <c r="AS10" s="156"/>
      <c r="AT10" s="159"/>
      <c r="AV10" s="1" t="s">
        <v>208</v>
      </c>
    </row>
    <row r="11" spans="1:55" ht="18.75" customHeight="1" x14ac:dyDescent="0.3">
      <c r="A11" s="121" t="s">
        <v>196</v>
      </c>
      <c r="B11" s="122"/>
      <c r="C11" s="123"/>
      <c r="D11" s="160" t="s">
        <v>181</v>
      </c>
      <c r="E11" s="162"/>
      <c r="F11" s="160" t="s">
        <v>194</v>
      </c>
      <c r="G11" s="161"/>
      <c r="H11" s="161"/>
      <c r="I11" s="161"/>
      <c r="J11" s="162"/>
      <c r="K11" s="160" t="s">
        <v>181</v>
      </c>
      <c r="L11" s="162"/>
      <c r="M11" s="160" t="s">
        <v>194</v>
      </c>
      <c r="N11" s="161"/>
      <c r="O11" s="161"/>
      <c r="P11" s="161"/>
      <c r="Q11" s="162"/>
      <c r="R11" s="160" t="s">
        <v>181</v>
      </c>
      <c r="S11" s="162"/>
      <c r="T11" s="160" t="s">
        <v>194</v>
      </c>
      <c r="U11" s="161"/>
      <c r="V11" s="161"/>
      <c r="W11" s="163"/>
      <c r="X11" s="121" t="s">
        <v>196</v>
      </c>
      <c r="Y11" s="122"/>
      <c r="Z11" s="123"/>
      <c r="AA11" s="160" t="s">
        <v>181</v>
      </c>
      <c r="AB11" s="162"/>
      <c r="AC11" s="160" t="s">
        <v>194</v>
      </c>
      <c r="AD11" s="161"/>
      <c r="AE11" s="161"/>
      <c r="AF11" s="161"/>
      <c r="AG11" s="162"/>
      <c r="AH11" s="160" t="s">
        <v>181</v>
      </c>
      <c r="AI11" s="162"/>
      <c r="AJ11" s="160" t="s">
        <v>194</v>
      </c>
      <c r="AK11" s="161"/>
      <c r="AL11" s="161"/>
      <c r="AM11" s="161"/>
      <c r="AN11" s="162"/>
      <c r="AO11" s="160" t="s">
        <v>181</v>
      </c>
      <c r="AP11" s="162"/>
      <c r="AQ11" s="160" t="s">
        <v>194</v>
      </c>
      <c r="AR11" s="161"/>
      <c r="AS11" s="161"/>
      <c r="AT11" s="163"/>
      <c r="AV11" s="48">
        <v>1</v>
      </c>
      <c r="AW11" s="47">
        <v>10</v>
      </c>
      <c r="AX11" s="48">
        <v>7</v>
      </c>
      <c r="AY11" s="47">
        <v>9</v>
      </c>
    </row>
    <row r="12" spans="1:55" ht="18.75" customHeight="1" x14ac:dyDescent="0.3">
      <c r="A12" s="216">
        <f>AO9</f>
        <v>43101</v>
      </c>
      <c r="B12" s="217"/>
      <c r="C12" s="218"/>
      <c r="D12" s="82">
        <v>61</v>
      </c>
      <c r="E12" s="84"/>
      <c r="F12" s="135">
        <v>219273296</v>
      </c>
      <c r="G12" s="136"/>
      <c r="H12" s="136"/>
      <c r="I12" s="136"/>
      <c r="J12" s="137"/>
      <c r="K12" s="138">
        <v>45</v>
      </c>
      <c r="L12" s="84"/>
      <c r="M12" s="139">
        <f>F12-T12</f>
        <v>219273296</v>
      </c>
      <c r="N12" s="140"/>
      <c r="O12" s="140"/>
      <c r="P12" s="140"/>
      <c r="Q12" s="141"/>
      <c r="R12" s="139">
        <f>D12-K12</f>
        <v>16</v>
      </c>
      <c r="S12" s="141"/>
      <c r="T12" s="135"/>
      <c r="U12" s="136"/>
      <c r="V12" s="136"/>
      <c r="W12" s="142"/>
      <c r="X12" s="216">
        <f>EOMONTH(A17,1)</f>
        <v>43312</v>
      </c>
      <c r="Y12" s="217"/>
      <c r="Z12" s="218"/>
      <c r="AA12" s="82">
        <v>55</v>
      </c>
      <c r="AB12" s="84"/>
      <c r="AC12" s="135">
        <v>205049945</v>
      </c>
      <c r="AD12" s="136"/>
      <c r="AE12" s="136"/>
      <c r="AF12" s="136"/>
      <c r="AG12" s="137"/>
      <c r="AH12" s="138">
        <v>47</v>
      </c>
      <c r="AI12" s="84"/>
      <c r="AJ12" s="139">
        <f>AC12-AQ12</f>
        <v>205049945</v>
      </c>
      <c r="AK12" s="140"/>
      <c r="AL12" s="140"/>
      <c r="AM12" s="140"/>
      <c r="AN12" s="141"/>
      <c r="AO12" s="139">
        <f>AA12-AH12</f>
        <v>8</v>
      </c>
      <c r="AP12" s="141"/>
      <c r="AQ12" s="135"/>
      <c r="AR12" s="136"/>
      <c r="AS12" s="136"/>
      <c r="AT12" s="142"/>
      <c r="AV12" s="48">
        <v>2</v>
      </c>
      <c r="AW12" s="47">
        <v>10</v>
      </c>
      <c r="AX12" s="48">
        <v>8</v>
      </c>
      <c r="AY12" s="47">
        <v>10</v>
      </c>
    </row>
    <row r="13" spans="1:55" ht="18.75" customHeight="1" x14ac:dyDescent="0.3">
      <c r="A13" s="216">
        <f>EOMONTH(A12,1)</f>
        <v>43159</v>
      </c>
      <c r="B13" s="217"/>
      <c r="C13" s="218"/>
      <c r="D13" s="82">
        <v>62</v>
      </c>
      <c r="E13" s="84"/>
      <c r="F13" s="135">
        <v>172033716</v>
      </c>
      <c r="G13" s="136"/>
      <c r="H13" s="136"/>
      <c r="I13" s="136"/>
      <c r="J13" s="137"/>
      <c r="K13" s="138">
        <v>45</v>
      </c>
      <c r="L13" s="84"/>
      <c r="M13" s="139">
        <f t="shared" ref="M13:M17" si="0">F13-T13</f>
        <v>172033716</v>
      </c>
      <c r="N13" s="140"/>
      <c r="O13" s="140"/>
      <c r="P13" s="140"/>
      <c r="Q13" s="141"/>
      <c r="R13" s="139">
        <f t="shared" ref="R13:R17" si="1">D13-K13</f>
        <v>17</v>
      </c>
      <c r="S13" s="141"/>
      <c r="T13" s="135"/>
      <c r="U13" s="136"/>
      <c r="V13" s="136"/>
      <c r="W13" s="142"/>
      <c r="X13" s="216">
        <f>EOMONTH(X12,1)</f>
        <v>43343</v>
      </c>
      <c r="Y13" s="217"/>
      <c r="Z13" s="218"/>
      <c r="AA13" s="82">
        <v>57</v>
      </c>
      <c r="AB13" s="84"/>
      <c r="AC13" s="135">
        <v>181370324</v>
      </c>
      <c r="AD13" s="136"/>
      <c r="AE13" s="136"/>
      <c r="AF13" s="136"/>
      <c r="AG13" s="137"/>
      <c r="AH13" s="138">
        <v>48</v>
      </c>
      <c r="AI13" s="84"/>
      <c r="AJ13" s="139">
        <f t="shared" ref="AJ13:AJ18" si="2">AC13-AQ13</f>
        <v>181370324</v>
      </c>
      <c r="AK13" s="140"/>
      <c r="AL13" s="140"/>
      <c r="AM13" s="140"/>
      <c r="AN13" s="141"/>
      <c r="AO13" s="139">
        <f t="shared" ref="AO13:AO17" si="3">AA13-AH13</f>
        <v>9</v>
      </c>
      <c r="AP13" s="141"/>
      <c r="AQ13" s="135"/>
      <c r="AR13" s="136"/>
      <c r="AS13" s="136"/>
      <c r="AT13" s="142"/>
      <c r="AV13" s="48">
        <v>3</v>
      </c>
      <c r="AW13" s="47">
        <v>10</v>
      </c>
      <c r="AX13" s="48">
        <v>9</v>
      </c>
      <c r="AY13" s="47">
        <v>10</v>
      </c>
    </row>
    <row r="14" spans="1:55" ht="18.75" customHeight="1" x14ac:dyDescent="0.3">
      <c r="A14" s="216">
        <f t="shared" ref="A14:A17" si="4">EOMONTH(A13,1)</f>
        <v>43190</v>
      </c>
      <c r="B14" s="217"/>
      <c r="C14" s="218"/>
      <c r="D14" s="82">
        <v>61</v>
      </c>
      <c r="E14" s="84"/>
      <c r="F14" s="135">
        <v>175941821</v>
      </c>
      <c r="G14" s="136"/>
      <c r="H14" s="136"/>
      <c r="I14" s="136"/>
      <c r="J14" s="137"/>
      <c r="K14" s="138">
        <v>46</v>
      </c>
      <c r="L14" s="84"/>
      <c r="M14" s="139">
        <f t="shared" si="0"/>
        <v>175941821</v>
      </c>
      <c r="N14" s="140"/>
      <c r="O14" s="140"/>
      <c r="P14" s="140"/>
      <c r="Q14" s="141"/>
      <c r="R14" s="139">
        <f t="shared" si="1"/>
        <v>15</v>
      </c>
      <c r="S14" s="141"/>
      <c r="T14" s="135"/>
      <c r="U14" s="136"/>
      <c r="V14" s="136"/>
      <c r="W14" s="142"/>
      <c r="X14" s="216">
        <f t="shared" ref="X14:X17" si="5">EOMONTH(X13,1)</f>
        <v>43373</v>
      </c>
      <c r="Y14" s="217"/>
      <c r="Z14" s="218"/>
      <c r="AA14" s="82">
        <v>56</v>
      </c>
      <c r="AB14" s="84"/>
      <c r="AC14" s="135">
        <v>176403794</v>
      </c>
      <c r="AD14" s="136"/>
      <c r="AE14" s="136"/>
      <c r="AF14" s="136"/>
      <c r="AG14" s="137"/>
      <c r="AH14" s="138">
        <v>48</v>
      </c>
      <c r="AI14" s="84"/>
      <c r="AJ14" s="139">
        <f t="shared" si="2"/>
        <v>176403794</v>
      </c>
      <c r="AK14" s="140"/>
      <c r="AL14" s="140"/>
      <c r="AM14" s="140"/>
      <c r="AN14" s="141"/>
      <c r="AO14" s="139">
        <f t="shared" si="3"/>
        <v>8</v>
      </c>
      <c r="AP14" s="141"/>
      <c r="AQ14" s="135"/>
      <c r="AR14" s="136"/>
      <c r="AS14" s="136"/>
      <c r="AT14" s="142"/>
      <c r="AV14" s="48">
        <v>4</v>
      </c>
      <c r="AW14" s="47">
        <v>10</v>
      </c>
      <c r="AX14" s="48">
        <v>10</v>
      </c>
      <c r="AY14" s="47">
        <v>10</v>
      </c>
    </row>
    <row r="15" spans="1:55" ht="18.75" customHeight="1" x14ac:dyDescent="0.3">
      <c r="A15" s="216">
        <f t="shared" si="4"/>
        <v>43220</v>
      </c>
      <c r="B15" s="217"/>
      <c r="C15" s="218"/>
      <c r="D15" s="82">
        <v>61</v>
      </c>
      <c r="E15" s="84"/>
      <c r="F15" s="135">
        <v>168071486</v>
      </c>
      <c r="G15" s="136"/>
      <c r="H15" s="136"/>
      <c r="I15" s="136"/>
      <c r="J15" s="137"/>
      <c r="K15" s="138">
        <v>46</v>
      </c>
      <c r="L15" s="84"/>
      <c r="M15" s="139">
        <f t="shared" si="0"/>
        <v>168071486</v>
      </c>
      <c r="N15" s="140"/>
      <c r="O15" s="140"/>
      <c r="P15" s="140"/>
      <c r="Q15" s="141"/>
      <c r="R15" s="139">
        <f t="shared" si="1"/>
        <v>15</v>
      </c>
      <c r="S15" s="141"/>
      <c r="T15" s="135"/>
      <c r="U15" s="136"/>
      <c r="V15" s="136"/>
      <c r="W15" s="142"/>
      <c r="X15" s="216">
        <f t="shared" si="5"/>
        <v>43404</v>
      </c>
      <c r="Y15" s="217"/>
      <c r="Z15" s="218"/>
      <c r="AA15" s="82">
        <v>56</v>
      </c>
      <c r="AB15" s="84"/>
      <c r="AC15" s="135">
        <v>166691871</v>
      </c>
      <c r="AD15" s="136"/>
      <c r="AE15" s="136"/>
      <c r="AF15" s="136"/>
      <c r="AG15" s="137"/>
      <c r="AH15" s="138">
        <v>48</v>
      </c>
      <c r="AI15" s="84"/>
      <c r="AJ15" s="139">
        <f t="shared" si="2"/>
        <v>166691871</v>
      </c>
      <c r="AK15" s="140"/>
      <c r="AL15" s="140"/>
      <c r="AM15" s="140"/>
      <c r="AN15" s="141"/>
      <c r="AO15" s="139">
        <f t="shared" si="3"/>
        <v>8</v>
      </c>
      <c r="AP15" s="141"/>
      <c r="AQ15" s="135"/>
      <c r="AR15" s="136"/>
      <c r="AS15" s="136"/>
      <c r="AT15" s="142"/>
      <c r="AV15" s="48">
        <v>5</v>
      </c>
      <c r="AW15" s="47">
        <v>10</v>
      </c>
      <c r="AX15" s="48">
        <v>11</v>
      </c>
      <c r="AY15" s="47">
        <v>9</v>
      </c>
    </row>
    <row r="16" spans="1:55" ht="18.75" customHeight="1" x14ac:dyDescent="0.3">
      <c r="A16" s="216">
        <f t="shared" si="4"/>
        <v>43251</v>
      </c>
      <c r="B16" s="217"/>
      <c r="C16" s="218"/>
      <c r="D16" s="82">
        <v>59</v>
      </c>
      <c r="E16" s="84"/>
      <c r="F16" s="135">
        <v>203276784</v>
      </c>
      <c r="G16" s="136"/>
      <c r="H16" s="136"/>
      <c r="I16" s="136"/>
      <c r="J16" s="137"/>
      <c r="K16" s="138">
        <v>46</v>
      </c>
      <c r="L16" s="84"/>
      <c r="M16" s="139">
        <f t="shared" si="0"/>
        <v>203276784</v>
      </c>
      <c r="N16" s="140"/>
      <c r="O16" s="140"/>
      <c r="P16" s="140"/>
      <c r="Q16" s="141"/>
      <c r="R16" s="139">
        <f t="shared" si="1"/>
        <v>13</v>
      </c>
      <c r="S16" s="141"/>
      <c r="T16" s="135"/>
      <c r="U16" s="136"/>
      <c r="V16" s="136"/>
      <c r="W16" s="142"/>
      <c r="X16" s="216">
        <f t="shared" si="5"/>
        <v>43434</v>
      </c>
      <c r="Y16" s="217"/>
      <c r="Z16" s="218"/>
      <c r="AA16" s="82">
        <v>55</v>
      </c>
      <c r="AB16" s="84"/>
      <c r="AC16" s="135">
        <v>173242724</v>
      </c>
      <c r="AD16" s="136"/>
      <c r="AE16" s="136"/>
      <c r="AF16" s="136"/>
      <c r="AG16" s="137"/>
      <c r="AH16" s="138">
        <v>49</v>
      </c>
      <c r="AI16" s="84"/>
      <c r="AJ16" s="139">
        <f t="shared" si="2"/>
        <v>173242724</v>
      </c>
      <c r="AK16" s="140"/>
      <c r="AL16" s="140"/>
      <c r="AM16" s="140"/>
      <c r="AN16" s="141"/>
      <c r="AO16" s="139">
        <f t="shared" si="3"/>
        <v>6</v>
      </c>
      <c r="AP16" s="141"/>
      <c r="AQ16" s="135"/>
      <c r="AR16" s="136"/>
      <c r="AS16" s="136"/>
      <c r="AT16" s="142"/>
      <c r="AV16" s="48">
        <v>6</v>
      </c>
      <c r="AW16" s="47">
        <v>10</v>
      </c>
      <c r="AX16" s="48">
        <v>12</v>
      </c>
      <c r="AY16" s="47">
        <v>9</v>
      </c>
    </row>
    <row r="17" spans="1:52" ht="18.75" customHeight="1" thickBot="1" x14ac:dyDescent="0.35">
      <c r="A17" s="216">
        <f t="shared" si="4"/>
        <v>43281</v>
      </c>
      <c r="B17" s="217"/>
      <c r="C17" s="218"/>
      <c r="D17" s="82">
        <v>59</v>
      </c>
      <c r="E17" s="84"/>
      <c r="F17" s="135">
        <v>172274154</v>
      </c>
      <c r="G17" s="136"/>
      <c r="H17" s="136"/>
      <c r="I17" s="136"/>
      <c r="J17" s="137"/>
      <c r="K17" s="138">
        <v>46</v>
      </c>
      <c r="L17" s="84"/>
      <c r="M17" s="139">
        <f t="shared" si="0"/>
        <v>172274154</v>
      </c>
      <c r="N17" s="140"/>
      <c r="O17" s="140"/>
      <c r="P17" s="140"/>
      <c r="Q17" s="141"/>
      <c r="R17" s="139">
        <f t="shared" si="1"/>
        <v>13</v>
      </c>
      <c r="S17" s="141"/>
      <c r="T17" s="135"/>
      <c r="U17" s="136"/>
      <c r="V17" s="136"/>
      <c r="W17" s="142"/>
      <c r="X17" s="219">
        <f t="shared" si="5"/>
        <v>43465</v>
      </c>
      <c r="Y17" s="220"/>
      <c r="Z17" s="221"/>
      <c r="AA17" s="223">
        <v>55</v>
      </c>
      <c r="AB17" s="147"/>
      <c r="AC17" s="143">
        <v>305589699</v>
      </c>
      <c r="AD17" s="144"/>
      <c r="AE17" s="144"/>
      <c r="AF17" s="144"/>
      <c r="AG17" s="145"/>
      <c r="AH17" s="146">
        <v>49</v>
      </c>
      <c r="AI17" s="147"/>
      <c r="AJ17" s="148">
        <f t="shared" si="2"/>
        <v>305589699</v>
      </c>
      <c r="AK17" s="149"/>
      <c r="AL17" s="149"/>
      <c r="AM17" s="149"/>
      <c r="AN17" s="150"/>
      <c r="AO17" s="148">
        <f t="shared" si="3"/>
        <v>6</v>
      </c>
      <c r="AP17" s="150"/>
      <c r="AQ17" s="143"/>
      <c r="AR17" s="144"/>
      <c r="AS17" s="144"/>
      <c r="AT17" s="151"/>
    </row>
    <row r="18" spans="1:52" ht="18.75" customHeight="1" thickTop="1" thickBot="1" x14ac:dyDescent="0.35">
      <c r="A18" s="110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2"/>
      <c r="X18" s="213" t="s">
        <v>47</v>
      </c>
      <c r="Y18" s="214"/>
      <c r="Z18" s="215"/>
      <c r="AA18" s="222">
        <f>SUM(D12:E17,AA12:AB17)</f>
        <v>697</v>
      </c>
      <c r="AB18" s="166"/>
      <c r="AC18" s="127">
        <f>SUM(AC12:AG17,F12:J17)</f>
        <v>2319219614</v>
      </c>
      <c r="AD18" s="128"/>
      <c r="AE18" s="128"/>
      <c r="AF18" s="128"/>
      <c r="AG18" s="164"/>
      <c r="AH18" s="165">
        <f>SUM(K12:L17,AH12:AI17)</f>
        <v>563</v>
      </c>
      <c r="AI18" s="166"/>
      <c r="AJ18" s="127">
        <f t="shared" si="2"/>
        <v>2319219614</v>
      </c>
      <c r="AK18" s="128"/>
      <c r="AL18" s="128"/>
      <c r="AM18" s="128"/>
      <c r="AN18" s="164"/>
      <c r="AO18" s="127">
        <f>SUM(R12:S17,AO12:AP17)</f>
        <v>134</v>
      </c>
      <c r="AP18" s="164"/>
      <c r="AQ18" s="127">
        <f>SUM(T12:W17,AQ12:AT17)</f>
        <v>0</v>
      </c>
      <c r="AR18" s="128"/>
      <c r="AS18" s="128"/>
      <c r="AT18" s="129"/>
    </row>
    <row r="19" spans="1:52" ht="3.75" customHeight="1" x14ac:dyDescent="0.3">
      <c r="A19" s="53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4"/>
    </row>
    <row r="20" spans="1:52" x14ac:dyDescent="0.3">
      <c r="A20" s="14"/>
      <c r="B20" s="11" t="s">
        <v>198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5"/>
    </row>
    <row r="21" spans="1:52" ht="3.75" customHeight="1" x14ac:dyDescent="0.3">
      <c r="A21" s="14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5"/>
    </row>
    <row r="22" spans="1:52" ht="16.5" customHeight="1" x14ac:dyDescent="0.3">
      <c r="A22" s="131">
        <f ca="1">TODAY()</f>
        <v>44133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132"/>
    </row>
    <row r="23" spans="1:52" ht="3.75" customHeight="1" x14ac:dyDescent="0.3">
      <c r="A23" s="14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5"/>
    </row>
    <row r="24" spans="1:52" ht="16.5" customHeight="1" x14ac:dyDescent="0.3">
      <c r="A24" s="14"/>
      <c r="B24" s="11"/>
      <c r="C24" s="11"/>
      <c r="D24" s="11"/>
      <c r="E24" s="11"/>
      <c r="F24" s="11"/>
      <c r="G24" s="11"/>
      <c r="H24" s="11"/>
      <c r="I24" s="168" t="s">
        <v>30</v>
      </c>
      <c r="J24" s="168"/>
      <c r="K24" s="168"/>
      <c r="L24" s="168"/>
      <c r="M24" s="168"/>
      <c r="N24" s="168"/>
      <c r="O24" s="168"/>
      <c r="P24" s="81" t="str">
        <f>H5</f>
        <v>(주)선우</v>
      </c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133" t="s">
        <v>48</v>
      </c>
      <c r="AH24" s="133"/>
      <c r="AI24" s="133"/>
      <c r="AJ24" s="133"/>
      <c r="AK24" s="11"/>
      <c r="AL24" s="11"/>
      <c r="AM24" s="11"/>
      <c r="AN24" s="11"/>
      <c r="AO24" s="11"/>
      <c r="AP24" s="11"/>
      <c r="AQ24" s="11"/>
      <c r="AR24" s="11"/>
      <c r="AS24" s="11"/>
      <c r="AT24" s="15"/>
    </row>
    <row r="25" spans="1:52" x14ac:dyDescent="0.3">
      <c r="A25" s="14"/>
      <c r="B25" s="11"/>
      <c r="C25" s="11"/>
      <c r="D25" s="11"/>
      <c r="E25" s="11"/>
      <c r="F25" s="11"/>
      <c r="G25" s="11"/>
      <c r="H25" s="11"/>
      <c r="I25" s="168"/>
      <c r="J25" s="168"/>
      <c r="K25" s="168"/>
      <c r="L25" s="168"/>
      <c r="M25" s="168"/>
      <c r="N25" s="168"/>
      <c r="O25" s="168"/>
      <c r="P25" s="81" t="str">
        <f>H8</f>
        <v>주황규</v>
      </c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133"/>
      <c r="AH25" s="133"/>
      <c r="AI25" s="133"/>
      <c r="AJ25" s="133"/>
      <c r="AK25" s="11"/>
      <c r="AL25" s="11"/>
      <c r="AM25" s="11"/>
      <c r="AN25" s="11"/>
      <c r="AO25" s="11"/>
      <c r="AP25" s="11"/>
      <c r="AQ25" s="11"/>
      <c r="AR25" s="11"/>
      <c r="AS25" s="11"/>
      <c r="AT25" s="15"/>
    </row>
    <row r="26" spans="1:52" ht="11.25" customHeight="1" x14ac:dyDescent="0.3">
      <c r="A26" s="14" t="s">
        <v>184</v>
      </c>
      <c r="B26" s="11"/>
      <c r="C26" s="11"/>
      <c r="D26" s="11"/>
      <c r="E26" s="169" t="s">
        <v>51</v>
      </c>
      <c r="F26" s="169"/>
      <c r="G26" s="169"/>
      <c r="H26" s="99"/>
      <c r="I26" s="99"/>
      <c r="J26" s="99"/>
      <c r="K26" s="99"/>
      <c r="L26" s="11" t="s">
        <v>189</v>
      </c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7"/>
      <c r="AQ26" s="11"/>
      <c r="AR26" s="11"/>
      <c r="AS26" s="11"/>
      <c r="AT26" s="15"/>
      <c r="AZ26" s="1" t="s">
        <v>173</v>
      </c>
    </row>
    <row r="27" spans="1:52" ht="18" customHeight="1" x14ac:dyDescent="0.3">
      <c r="A27" s="68" t="s">
        <v>33</v>
      </c>
      <c r="B27" s="69"/>
      <c r="C27" s="70"/>
      <c r="D27" s="55" t="s">
        <v>10</v>
      </c>
      <c r="E27" s="55"/>
      <c r="F27" s="55"/>
      <c r="G27" s="55"/>
      <c r="H27" s="130" t="s">
        <v>168</v>
      </c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88" t="s">
        <v>21</v>
      </c>
      <c r="AF27" s="189"/>
      <c r="AG27" s="189"/>
      <c r="AH27" s="189"/>
      <c r="AI27" s="189"/>
      <c r="AJ27" s="189"/>
      <c r="AK27" s="190"/>
      <c r="AL27" s="64">
        <v>3128512347</v>
      </c>
      <c r="AM27" s="64"/>
      <c r="AN27" s="64"/>
      <c r="AO27" s="64"/>
      <c r="AP27" s="64"/>
      <c r="AQ27" s="64"/>
      <c r="AR27" s="64"/>
      <c r="AS27" s="64"/>
      <c r="AT27" s="64"/>
      <c r="AV27" s="20">
        <f>IF(10-MOD(MID(AL27,1,1)*1+MID(AL27,2,1)*3+MID(AL27,3,1)*7+MID(AL27,4,1)*1+MID(AL27,5,1)*3+MID(AL27,6,1)*7+MID(AL27,7,1)*1+MID(AL27,8,1)*3+INT((MID(AL27,9,1)*5)/10)+MOD(MID(AL27,9,1)*5,10),10)=10,0,10-MOD(MID(AL27,1,1)*1+MID(AL27,2,1)*3+MID(AL27,3,1)*7+MID(AL27,4,1)*1+MID(AL27,5,1)*3+MID(AL27,6,1)*7+MID(AL27,7,1)*1+MID(AL27,8,1)*3+INT((MID(AL27,9,1)*5)/10)+MOD(MID(AL27,9,1)*5,10),10))</f>
        <v>7</v>
      </c>
      <c r="AW27" s="20" t="str">
        <f>IF(INT(MID(AL27,10,1))=AV27,"OK","사업자오류")</f>
        <v>OK</v>
      </c>
      <c r="AZ27" s="46">
        <f>LEN(AL27)</f>
        <v>10</v>
      </c>
    </row>
    <row r="28" spans="1:52" ht="18" customHeight="1" x14ac:dyDescent="0.3">
      <c r="A28" s="71"/>
      <c r="B28" s="72"/>
      <c r="C28" s="73"/>
      <c r="D28" s="74" t="s">
        <v>38</v>
      </c>
      <c r="E28" s="74"/>
      <c r="F28" s="74"/>
      <c r="G28" s="74"/>
      <c r="H28" s="191" t="s">
        <v>205</v>
      </c>
      <c r="I28" s="192"/>
      <c r="J28" s="192"/>
      <c r="K28" s="192"/>
      <c r="L28" s="192"/>
      <c r="M28" s="192"/>
      <c r="N28" s="192"/>
      <c r="O28" s="193"/>
      <c r="P28" s="74" t="s">
        <v>197</v>
      </c>
      <c r="Q28" s="74"/>
      <c r="R28" s="74"/>
      <c r="S28" s="74"/>
      <c r="T28" s="74"/>
      <c r="U28" s="74"/>
      <c r="V28" s="74"/>
      <c r="W28" s="74"/>
      <c r="X28" s="185">
        <v>5432</v>
      </c>
      <c r="Y28" s="186"/>
      <c r="Z28" s="186"/>
      <c r="AA28" s="186"/>
      <c r="AB28" s="186"/>
      <c r="AC28" s="186"/>
      <c r="AD28" s="187"/>
      <c r="AE28" s="188" t="s">
        <v>34</v>
      </c>
      <c r="AF28" s="189"/>
      <c r="AG28" s="189"/>
      <c r="AH28" s="189"/>
      <c r="AI28" s="189"/>
      <c r="AJ28" s="189"/>
      <c r="AK28" s="190"/>
      <c r="AL28" s="95" t="s">
        <v>52</v>
      </c>
      <c r="AM28" s="95"/>
      <c r="AN28" s="95"/>
      <c r="AO28" s="95"/>
      <c r="AP28" s="95"/>
      <c r="AQ28" s="95"/>
      <c r="AR28" s="95"/>
      <c r="AS28" s="95"/>
      <c r="AT28" s="95"/>
    </row>
    <row r="29" spans="1:52" ht="3.75" customHeight="1" x14ac:dyDescent="0.3">
      <c r="A29" s="52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11"/>
      <c r="AR29" s="11"/>
      <c r="AS29" s="11"/>
      <c r="AT29" s="15"/>
    </row>
    <row r="30" spans="1:52" x14ac:dyDescent="0.3">
      <c r="A30" s="14"/>
      <c r="B30" s="11" t="s">
        <v>188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5"/>
    </row>
    <row r="31" spans="1:52" ht="3.75" customHeight="1" x14ac:dyDescent="0.3">
      <c r="A31" s="1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5"/>
    </row>
    <row r="32" spans="1:52" ht="16.5" customHeight="1" x14ac:dyDescent="0.3">
      <c r="A32" s="131">
        <f ca="1">TODAY()</f>
        <v>44133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11"/>
      <c r="AR32" s="11"/>
      <c r="AS32" s="11"/>
      <c r="AT32" s="15"/>
    </row>
    <row r="33" spans="1:46" ht="3.75" customHeight="1" x14ac:dyDescent="0.3">
      <c r="A33" s="14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5"/>
    </row>
    <row r="34" spans="1:46" ht="16.5" customHeight="1" x14ac:dyDescent="0.3">
      <c r="A34" s="14"/>
      <c r="B34" s="11"/>
      <c r="C34" s="11"/>
      <c r="D34" s="11"/>
      <c r="E34" s="11"/>
      <c r="F34" s="11"/>
      <c r="G34" s="11"/>
      <c r="H34" s="11"/>
      <c r="I34" s="11"/>
      <c r="J34" s="11"/>
      <c r="K34" s="168" t="s">
        <v>184</v>
      </c>
      <c r="L34" s="168"/>
      <c r="M34" s="168"/>
      <c r="N34" s="168"/>
      <c r="O34" s="168"/>
      <c r="P34" s="81" t="str">
        <f>E26</f>
        <v>선우회계법인</v>
      </c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11"/>
      <c r="AG34" s="167" t="s">
        <v>50</v>
      </c>
      <c r="AH34" s="167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5"/>
    </row>
    <row r="35" spans="1:46" x14ac:dyDescent="0.3">
      <c r="A35" s="14"/>
      <c r="B35" s="11"/>
      <c r="C35" s="11"/>
      <c r="D35" s="11"/>
      <c r="E35" s="11"/>
      <c r="F35" s="11"/>
      <c r="G35" s="11"/>
      <c r="H35" s="11"/>
      <c r="I35" s="11"/>
      <c r="J35" s="11"/>
      <c r="K35" s="168" t="s">
        <v>185</v>
      </c>
      <c r="L35" s="168"/>
      <c r="M35" s="168"/>
      <c r="N35" s="168"/>
      <c r="O35" s="168"/>
      <c r="P35" s="99" t="s">
        <v>280</v>
      </c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50"/>
      <c r="AG35" s="167"/>
      <c r="AH35" s="167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5"/>
    </row>
    <row r="36" spans="1:46" x14ac:dyDescent="0.3">
      <c r="A36" s="1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8"/>
    </row>
  </sheetData>
  <mergeCells count="168">
    <mergeCell ref="A1:G1"/>
    <mergeCell ref="H1:AM1"/>
    <mergeCell ref="AN1:AT1"/>
    <mergeCell ref="A2:C4"/>
    <mergeCell ref="D2:D4"/>
    <mergeCell ref="E2:G4"/>
    <mergeCell ref="AN2:AT4"/>
    <mergeCell ref="AO6:AT6"/>
    <mergeCell ref="AC7:AE7"/>
    <mergeCell ref="AF7:AK7"/>
    <mergeCell ref="AL7:AN7"/>
    <mergeCell ref="AO7:AT7"/>
    <mergeCell ref="H8:Z8"/>
    <mergeCell ref="AH8:AT8"/>
    <mergeCell ref="A5:A8"/>
    <mergeCell ref="H5:Z5"/>
    <mergeCell ref="AH5:AT5"/>
    <mergeCell ref="B6:B7"/>
    <mergeCell ref="C6:G7"/>
    <mergeCell ref="H6:Z7"/>
    <mergeCell ref="AA6:AB7"/>
    <mergeCell ref="AC6:AE6"/>
    <mergeCell ref="AF6:AK6"/>
    <mergeCell ref="AL6:AN6"/>
    <mergeCell ref="AO9:AT9"/>
    <mergeCell ref="A10:C10"/>
    <mergeCell ref="D10:J10"/>
    <mergeCell ref="K10:Q10"/>
    <mergeCell ref="R10:W10"/>
    <mergeCell ref="X10:Z10"/>
    <mergeCell ref="AA10:AG10"/>
    <mergeCell ref="AH10:AN10"/>
    <mergeCell ref="AO10:AT10"/>
    <mergeCell ref="A9:G9"/>
    <mergeCell ref="H9:O9"/>
    <mergeCell ref="T9:Z9"/>
    <mergeCell ref="AB9:AD9"/>
    <mergeCell ref="AE9:AF9"/>
    <mergeCell ref="AH9:AN9"/>
    <mergeCell ref="AQ12:AT12"/>
    <mergeCell ref="AO11:AP11"/>
    <mergeCell ref="AQ11:AT11"/>
    <mergeCell ref="A12:C12"/>
    <mergeCell ref="D12:E12"/>
    <mergeCell ref="F12:J12"/>
    <mergeCell ref="K12:L12"/>
    <mergeCell ref="M12:Q12"/>
    <mergeCell ref="R12:S12"/>
    <mergeCell ref="T12:W12"/>
    <mergeCell ref="X12:Z12"/>
    <mergeCell ref="T11:W11"/>
    <mergeCell ref="X11:Z11"/>
    <mergeCell ref="AA11:AB11"/>
    <mergeCell ref="AC11:AG11"/>
    <mergeCell ref="AH11:AI11"/>
    <mergeCell ref="AJ11:AN11"/>
    <mergeCell ref="A11:C11"/>
    <mergeCell ref="D11:E11"/>
    <mergeCell ref="F11:J11"/>
    <mergeCell ref="K11:L11"/>
    <mergeCell ref="M11:Q11"/>
    <mergeCell ref="R11:S11"/>
    <mergeCell ref="F13:J13"/>
    <mergeCell ref="K13:L13"/>
    <mergeCell ref="M13:Q13"/>
    <mergeCell ref="R13:S13"/>
    <mergeCell ref="AA12:AB12"/>
    <mergeCell ref="AC12:AG12"/>
    <mergeCell ref="AH12:AI12"/>
    <mergeCell ref="AJ12:AN12"/>
    <mergeCell ref="AO12:AP12"/>
    <mergeCell ref="AA14:AB14"/>
    <mergeCell ref="AC14:AG14"/>
    <mergeCell ref="AH14:AI14"/>
    <mergeCell ref="AJ14:AN14"/>
    <mergeCell ref="AO14:AP14"/>
    <mergeCell ref="AQ14:AT14"/>
    <mergeCell ref="AO13:AP13"/>
    <mergeCell ref="AQ13:AT13"/>
    <mergeCell ref="A14:C14"/>
    <mergeCell ref="D14:E14"/>
    <mergeCell ref="F14:J14"/>
    <mergeCell ref="K14:L14"/>
    <mergeCell ref="M14:Q14"/>
    <mergeCell ref="R14:S14"/>
    <mergeCell ref="T14:W14"/>
    <mergeCell ref="X14:Z14"/>
    <mergeCell ref="T13:W13"/>
    <mergeCell ref="X13:Z13"/>
    <mergeCell ref="AA13:AB13"/>
    <mergeCell ref="AC13:AG13"/>
    <mergeCell ref="AH13:AI13"/>
    <mergeCell ref="AJ13:AN13"/>
    <mergeCell ref="A13:C13"/>
    <mergeCell ref="D13:E13"/>
    <mergeCell ref="AQ16:AT16"/>
    <mergeCell ref="AO15:AP15"/>
    <mergeCell ref="AQ15:AT15"/>
    <mergeCell ref="A16:C16"/>
    <mergeCell ref="D16:E16"/>
    <mergeCell ref="F16:J16"/>
    <mergeCell ref="K16:L16"/>
    <mergeCell ref="M16:Q16"/>
    <mergeCell ref="R16:S16"/>
    <mergeCell ref="T16:W16"/>
    <mergeCell ref="X16:Z16"/>
    <mergeCell ref="T15:W15"/>
    <mergeCell ref="X15:Z15"/>
    <mergeCell ref="AA15:AB15"/>
    <mergeCell ref="AC15:AG15"/>
    <mergeCell ref="AH15:AI15"/>
    <mergeCell ref="AJ15:AN15"/>
    <mergeCell ref="A15:C15"/>
    <mergeCell ref="D15:E15"/>
    <mergeCell ref="F15:J15"/>
    <mergeCell ref="K15:L15"/>
    <mergeCell ref="M15:Q15"/>
    <mergeCell ref="R15:S15"/>
    <mergeCell ref="F17:J17"/>
    <mergeCell ref="K17:L17"/>
    <mergeCell ref="M17:Q17"/>
    <mergeCell ref="R17:S17"/>
    <mergeCell ref="AA16:AB16"/>
    <mergeCell ref="AC16:AG16"/>
    <mergeCell ref="AH16:AI16"/>
    <mergeCell ref="AJ16:AN16"/>
    <mergeCell ref="AO16:AP16"/>
    <mergeCell ref="A22:AT22"/>
    <mergeCell ref="I24:O25"/>
    <mergeCell ref="P24:AF24"/>
    <mergeCell ref="AG24:AJ25"/>
    <mergeCell ref="P25:AF25"/>
    <mergeCell ref="E26:K26"/>
    <mergeCell ref="AO17:AP17"/>
    <mergeCell ref="AQ17:AT17"/>
    <mergeCell ref="A18:W18"/>
    <mergeCell ref="X18:Z18"/>
    <mergeCell ref="AA18:AB18"/>
    <mergeCell ref="AC18:AG18"/>
    <mergeCell ref="AH18:AI18"/>
    <mergeCell ref="AJ18:AN18"/>
    <mergeCell ref="AO18:AP18"/>
    <mergeCell ref="AQ18:AT18"/>
    <mergeCell ref="T17:W17"/>
    <mergeCell ref="X17:Z17"/>
    <mergeCell ref="AA17:AB17"/>
    <mergeCell ref="AC17:AG17"/>
    <mergeCell ref="AH17:AI17"/>
    <mergeCell ref="AJ17:AN17"/>
    <mergeCell ref="A17:C17"/>
    <mergeCell ref="D17:E17"/>
    <mergeCell ref="AL28:AT28"/>
    <mergeCell ref="A32:AP32"/>
    <mergeCell ref="K34:O34"/>
    <mergeCell ref="P34:AE34"/>
    <mergeCell ref="AG34:AH35"/>
    <mergeCell ref="K35:O35"/>
    <mergeCell ref="P35:AE35"/>
    <mergeCell ref="A27:C28"/>
    <mergeCell ref="D27:G27"/>
    <mergeCell ref="H27:AD27"/>
    <mergeCell ref="AE27:AK27"/>
    <mergeCell ref="AL27:AT27"/>
    <mergeCell ref="D28:G28"/>
    <mergeCell ref="H28:O28"/>
    <mergeCell ref="P28:W28"/>
    <mergeCell ref="X28:AD28"/>
    <mergeCell ref="AE28:AK28"/>
  </mergeCells>
  <phoneticPr fontId="2" type="noConversion"/>
  <conditionalFormatting sqref="AW5">
    <cfRule type="cellIs" dxfId="214" priority="26" operator="equal">
      <formula>"사업자오류"</formula>
    </cfRule>
    <cfRule type="cellIs" dxfId="213" priority="27" operator="equal">
      <formula>"OK"</formula>
    </cfRule>
  </conditionalFormatting>
  <conditionalFormatting sqref="BC5">
    <cfRule type="cellIs" dxfId="212" priority="25" operator="equal">
      <formula>TRUE</formula>
    </cfRule>
  </conditionalFormatting>
  <conditionalFormatting sqref="BC5">
    <cfRule type="cellIs" dxfId="211" priority="24" operator="equal">
      <formula>FALSE</formula>
    </cfRule>
  </conditionalFormatting>
  <conditionalFormatting sqref="AW8">
    <cfRule type="cellIs" dxfId="210" priority="22" operator="equal">
      <formula>"주민오류"</formula>
    </cfRule>
    <cfRule type="cellIs" dxfId="209" priority="23" operator="equal">
      <formula>"OK"</formula>
    </cfRule>
  </conditionalFormatting>
  <conditionalFormatting sqref="BC8">
    <cfRule type="cellIs" dxfId="208" priority="21" operator="equal">
      <formula>TRUE</formula>
    </cfRule>
  </conditionalFormatting>
  <conditionalFormatting sqref="BC8">
    <cfRule type="cellIs" dxfId="207" priority="20" operator="equal">
      <formula>FALSE</formula>
    </cfRule>
  </conditionalFormatting>
  <conditionalFormatting sqref="AW27">
    <cfRule type="cellIs" dxfId="206" priority="18" operator="equal">
      <formula>"사업자오류"</formula>
    </cfRule>
    <cfRule type="cellIs" dxfId="205" priority="19" operator="equal">
      <formula>"OK"</formula>
    </cfRule>
  </conditionalFormatting>
  <conditionalFormatting sqref="AZ27">
    <cfRule type="cellIs" dxfId="204" priority="15" operator="lessThan">
      <formula>10</formula>
    </cfRule>
    <cfRule type="cellIs" dxfId="203" priority="16" operator="greaterThan">
      <formula>10</formula>
    </cfRule>
    <cfRule type="cellIs" dxfId="202" priority="17" operator="equal">
      <formula>10</formula>
    </cfRule>
  </conditionalFormatting>
  <conditionalFormatting sqref="AW8">
    <cfRule type="cellIs" dxfId="201" priority="13" operator="equal">
      <formula>"주민오류"</formula>
    </cfRule>
    <cfRule type="cellIs" dxfId="200" priority="14" operator="equal">
      <formula>"OK"</formula>
    </cfRule>
  </conditionalFormatting>
  <conditionalFormatting sqref="BC8">
    <cfRule type="cellIs" dxfId="199" priority="12" operator="equal">
      <formula>TRUE</formula>
    </cfRule>
  </conditionalFormatting>
  <conditionalFormatting sqref="BC8">
    <cfRule type="cellIs" dxfId="198" priority="11" operator="equal">
      <formula>FALSE</formula>
    </cfRule>
  </conditionalFormatting>
  <conditionalFormatting sqref="AW8">
    <cfRule type="cellIs" dxfId="197" priority="9" operator="equal">
      <formula>"주민오류"</formula>
    </cfRule>
    <cfRule type="cellIs" dxfId="196" priority="10" operator="equal">
      <formula>"OK"</formula>
    </cfRule>
  </conditionalFormatting>
  <conditionalFormatting sqref="BC8">
    <cfRule type="cellIs" dxfId="195" priority="8" operator="equal">
      <formula>TRUE</formula>
    </cfRule>
  </conditionalFormatting>
  <conditionalFormatting sqref="BC8">
    <cfRule type="cellIs" dxfId="194" priority="7" operator="equal">
      <formula>FALSE</formula>
    </cfRule>
  </conditionalFormatting>
  <conditionalFormatting sqref="AW8">
    <cfRule type="cellIs" dxfId="193" priority="3" operator="equal">
      <formula>"주민오류"</formula>
    </cfRule>
    <cfRule type="cellIs" dxfId="192" priority="4" operator="equal">
      <formula>"법인오류"</formula>
    </cfRule>
    <cfRule type="cellIs" dxfId="191" priority="5" operator="equal">
      <formula>"주민오류"</formula>
    </cfRule>
    <cfRule type="cellIs" dxfId="190" priority="6" operator="equal">
      <formula>"OK"</formula>
    </cfRule>
  </conditionalFormatting>
  <conditionalFormatting sqref="AW8">
    <cfRule type="cellIs" dxfId="189" priority="1" operator="equal">
      <formula>"주민오류"</formula>
    </cfRule>
    <cfRule type="cellIs" dxfId="188" priority="2" operator="equal">
      <formula>"OK"</formula>
    </cfRule>
  </conditionalFormatting>
  <printOptions horizontalCentered="1" verticalCentered="1"/>
  <pageMargins left="0.39370078740157483" right="0.39370078740157483" top="0.55118110236220474" bottom="0.35433070866141736" header="0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28F6-EA83-468B-A3A2-33403E48B39B}">
  <sheetPr>
    <tabColor rgb="FFFFC000"/>
  </sheetPr>
  <dimension ref="A1:BB36"/>
  <sheetViews>
    <sheetView showGridLines="0" zoomScale="150" zoomScaleNormal="150" workbookViewId="0">
      <selection activeCell="T14" sqref="T14:W14"/>
    </sheetView>
  </sheetViews>
  <sheetFormatPr defaultColWidth="2.75" defaultRowHeight="13.5" x14ac:dyDescent="0.3"/>
  <cols>
    <col min="1" max="48" width="2.75" style="1"/>
    <col min="49" max="49" width="6.125" style="1" customWidth="1"/>
    <col min="50" max="50" width="2.75" style="1"/>
    <col min="51" max="51" width="6" style="1" customWidth="1"/>
    <col min="52" max="53" width="2.75" style="1"/>
    <col min="54" max="54" width="4.5" style="1" customWidth="1"/>
    <col min="55" max="16384" width="2.75" style="1"/>
  </cols>
  <sheetData>
    <row r="1" spans="1:54" ht="20.25" x14ac:dyDescent="0.3">
      <c r="A1" s="55" t="s">
        <v>37</v>
      </c>
      <c r="B1" s="55"/>
      <c r="C1" s="55"/>
      <c r="D1" s="55"/>
      <c r="E1" s="55"/>
      <c r="F1" s="55"/>
      <c r="G1" s="55"/>
      <c r="H1" s="96" t="s">
        <v>178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8"/>
      <c r="AN1" s="55" t="s">
        <v>38</v>
      </c>
      <c r="AO1" s="55"/>
      <c r="AP1" s="55"/>
      <c r="AQ1" s="55"/>
      <c r="AR1" s="55"/>
      <c r="AS1" s="55"/>
      <c r="AT1" s="55"/>
    </row>
    <row r="2" spans="1:54" ht="3.75" customHeight="1" x14ac:dyDescent="0.3">
      <c r="A2" s="170" t="s">
        <v>186</v>
      </c>
      <c r="B2" s="171"/>
      <c r="C2" s="171"/>
      <c r="D2" s="176" t="s">
        <v>187</v>
      </c>
      <c r="E2" s="179"/>
      <c r="F2" s="179"/>
      <c r="G2" s="18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N2" s="55"/>
      <c r="AO2" s="55"/>
      <c r="AP2" s="55"/>
      <c r="AQ2" s="55"/>
      <c r="AR2" s="55"/>
      <c r="AS2" s="55"/>
      <c r="AT2" s="55"/>
    </row>
    <row r="3" spans="1:54" ht="16.5" customHeight="1" x14ac:dyDescent="0.3">
      <c r="A3" s="172"/>
      <c r="B3" s="173"/>
      <c r="C3" s="173"/>
      <c r="D3" s="177"/>
      <c r="E3" s="181"/>
      <c r="F3" s="181"/>
      <c r="G3" s="182"/>
      <c r="H3" s="11"/>
      <c r="I3" s="11"/>
      <c r="J3" s="11"/>
      <c r="K3" s="11"/>
      <c r="L3" s="11"/>
      <c r="M3" s="11"/>
      <c r="N3" s="11"/>
      <c r="O3" s="12" t="s">
        <v>42</v>
      </c>
      <c r="P3" s="10" t="s">
        <v>41</v>
      </c>
      <c r="Q3" s="13" t="s">
        <v>179</v>
      </c>
      <c r="R3" s="11"/>
      <c r="S3" s="13"/>
      <c r="T3" s="13"/>
      <c r="U3" s="13"/>
      <c r="V3" s="13"/>
      <c r="W3" s="13"/>
      <c r="X3" s="13"/>
      <c r="Y3" s="10"/>
      <c r="Z3" s="13" t="s">
        <v>180</v>
      </c>
      <c r="AA3" s="13"/>
      <c r="AB3" s="13"/>
      <c r="AC3" s="13"/>
      <c r="AD3" s="13"/>
      <c r="AE3" s="13"/>
      <c r="AF3" s="11"/>
      <c r="AG3" s="13"/>
      <c r="AH3" s="11"/>
      <c r="AI3" s="11"/>
      <c r="AN3" s="55"/>
      <c r="AO3" s="55"/>
      <c r="AP3" s="55"/>
      <c r="AQ3" s="55"/>
      <c r="AR3" s="55"/>
      <c r="AS3" s="55"/>
      <c r="AT3" s="55"/>
      <c r="AW3" s="1" t="s">
        <v>53</v>
      </c>
    </row>
    <row r="4" spans="1:54" ht="3.75" customHeight="1" x14ac:dyDescent="0.3">
      <c r="A4" s="174"/>
      <c r="B4" s="175"/>
      <c r="C4" s="175"/>
      <c r="D4" s="178"/>
      <c r="E4" s="183"/>
      <c r="F4" s="183"/>
      <c r="G4" s="18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N4" s="55"/>
      <c r="AO4" s="55"/>
      <c r="AP4" s="55"/>
      <c r="AQ4" s="55"/>
      <c r="AR4" s="55"/>
      <c r="AS4" s="55"/>
      <c r="AT4" s="55"/>
    </row>
    <row r="5" spans="1:54" ht="18.75" customHeight="1" x14ac:dyDescent="0.3">
      <c r="A5" s="74" t="s">
        <v>7</v>
      </c>
      <c r="B5" s="45" t="s">
        <v>12</v>
      </c>
      <c r="C5" s="4" t="s">
        <v>9</v>
      </c>
      <c r="D5" s="4"/>
      <c r="E5" s="4"/>
      <c r="F5" s="4"/>
      <c r="G5" s="5"/>
      <c r="H5" s="227" t="s">
        <v>276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45" t="s">
        <v>24</v>
      </c>
      <c r="AB5" s="4" t="s">
        <v>21</v>
      </c>
      <c r="AC5" s="4"/>
      <c r="AD5" s="4"/>
      <c r="AE5" s="4"/>
      <c r="AF5" s="4"/>
      <c r="AG5" s="5"/>
      <c r="AH5" s="85">
        <v>1248112344</v>
      </c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7"/>
      <c r="AV5" s="20">
        <f>IF(10-MOD(MID(AH5,1,1)*1+MID(AH5,2,1)*3+MID(AH5,3,1)*7+MID(AH5,4,1)*1+MID(AH5,5,1)*3+MID(AH5,6,1)*7+MID(AH5,7,1)*1+MID(AH5,8,1)*3+INT((MID(AH5,9,1)*5)/10)+MOD(MID(AH5,9,1)*5,10),10)=10,0,10-MOD(MID(AH5,1,1)*1+MID(AH5,2,1)*3+MID(AH5,3,1)*7+MID(AH5,4,1)*1+MID(AH5,5,1)*3+MID(AH5,6,1)*7+MID(AH5,7,1)*1+MID(AH5,8,1)*3+INT((MID(AH5,9,1)*5)/10)+MOD(MID(AH5,9,1)*5,10),10))</f>
        <v>4</v>
      </c>
      <c r="AW5" s="44" t="str">
        <f>IF(INT(MID(AH5,10,1))=AV5,"OK","사업자오류")</f>
        <v>OK</v>
      </c>
      <c r="AZ5" s="1">
        <f>LEN(AH5)</f>
        <v>10</v>
      </c>
      <c r="BA5" s="1">
        <v>10</v>
      </c>
      <c r="BB5" s="1" t="b">
        <f>AZ5=BA5</f>
        <v>1</v>
      </c>
    </row>
    <row r="6" spans="1:54" ht="18.75" customHeight="1" x14ac:dyDescent="0.3">
      <c r="A6" s="55"/>
      <c r="B6" s="68" t="s">
        <v>14</v>
      </c>
      <c r="C6" s="209" t="s">
        <v>10</v>
      </c>
      <c r="D6" s="209"/>
      <c r="E6" s="209"/>
      <c r="F6" s="209"/>
      <c r="G6" s="210"/>
      <c r="H6" s="200" t="s">
        <v>277</v>
      </c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2"/>
      <c r="AA6" s="196" t="s">
        <v>190</v>
      </c>
      <c r="AB6" s="197"/>
      <c r="AC6" s="118" t="s">
        <v>34</v>
      </c>
      <c r="AD6" s="119"/>
      <c r="AE6" s="120"/>
      <c r="AF6" s="82" t="s">
        <v>279</v>
      </c>
      <c r="AG6" s="83"/>
      <c r="AH6" s="83"/>
      <c r="AI6" s="83"/>
      <c r="AJ6" s="83"/>
      <c r="AK6" s="84"/>
      <c r="AL6" s="118" t="s">
        <v>202</v>
      </c>
      <c r="AM6" s="119"/>
      <c r="AN6" s="120"/>
      <c r="AO6" s="82"/>
      <c r="AP6" s="83"/>
      <c r="AQ6" s="83"/>
      <c r="AR6" s="83"/>
      <c r="AS6" s="83"/>
      <c r="AT6" s="84"/>
    </row>
    <row r="7" spans="1:54" ht="18.75" customHeight="1" x14ac:dyDescent="0.3">
      <c r="A7" s="55"/>
      <c r="B7" s="71"/>
      <c r="C7" s="211"/>
      <c r="D7" s="211"/>
      <c r="E7" s="211"/>
      <c r="F7" s="211"/>
      <c r="G7" s="212"/>
      <c r="H7" s="203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5"/>
      <c r="AA7" s="198"/>
      <c r="AB7" s="199"/>
      <c r="AC7" s="118" t="s">
        <v>204</v>
      </c>
      <c r="AD7" s="119"/>
      <c r="AE7" s="120"/>
      <c r="AF7" s="82" t="s">
        <v>278</v>
      </c>
      <c r="AG7" s="83"/>
      <c r="AH7" s="83"/>
      <c r="AI7" s="83"/>
      <c r="AJ7" s="83"/>
      <c r="AK7" s="83"/>
      <c r="AL7" s="118" t="s">
        <v>203</v>
      </c>
      <c r="AM7" s="119"/>
      <c r="AN7" s="120"/>
      <c r="AO7" s="82"/>
      <c r="AP7" s="83"/>
      <c r="AQ7" s="83"/>
      <c r="AR7" s="83"/>
      <c r="AS7" s="83"/>
      <c r="AT7" s="84"/>
    </row>
    <row r="8" spans="1:54" ht="18.75" customHeight="1" x14ac:dyDescent="0.3">
      <c r="A8" s="55"/>
      <c r="B8" s="45" t="s">
        <v>23</v>
      </c>
      <c r="C8" s="4" t="s">
        <v>11</v>
      </c>
      <c r="D8" s="4"/>
      <c r="E8" s="4"/>
      <c r="F8" s="4"/>
      <c r="G8" s="5"/>
      <c r="H8" s="100" t="s">
        <v>100</v>
      </c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2"/>
      <c r="AA8" s="45" t="s">
        <v>17</v>
      </c>
      <c r="AB8" s="4" t="s">
        <v>22</v>
      </c>
      <c r="AC8" s="4"/>
      <c r="AD8" s="4"/>
      <c r="AE8" s="4"/>
      <c r="AF8" s="4"/>
      <c r="AG8" s="5"/>
      <c r="AH8" s="88">
        <v>1348110012344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90"/>
      <c r="AV8" s="20">
        <f>IF(MID(AH5,4,1)="8",IF(10=10-MOD((MID(AH8,1,1)*1+MID(AH8,2,1)*2+MID(AH8,3,1)*1+MID(AH8,4,1)*2+MID(AH8,5,1)*1+MID(AH8,6,1)*2+MID(AH8,7,1)*1+MID(AH8,8,1)*2+MID(AH8,9,1)*1+MID(AH8,10,1)*2+MID(AH8,11,1)*1+MID(AH8,12,1)*2),10),0,10-MOD((MID(AH8,1,1)*1+MID(AH8,2,1)*2+MID(AH8,3,1)*1+MID(AH8,4,1)*2+MID(AH8,5,1)*1+MID(AH8,6,1)*2+MID(AH8,7,1)*1+MID(AH8,8,1)*2+MID(AH8,9,1)*1+MID(AH8,10,1)*2+MID(AH8,11,1)*1+MID(AH8,12,1)*2),10)),IF(LEN(CLEAN(AH8))=10,IF(AND(VALUE(MID(AH8,4,1))&gt;=1,VALUE(MID(AH8,4,1))&lt;=4),MOD(11-MOD(0*2+0*3+0*4+MID(AH8,1,1)*5+MID(AH8,2,1)*6+MID(AH8,3,1)*7+MID(AH8,4,1)*8+MID(AH8,5,1)*9+MID(AH8,6,1)*2+MID(AH8,7,1)*3+MID(AH8,8,1)*4+MID(AH8,9,1)*5,11),10),IF(AND(VALUE(MID(AH8,4,1))&gt;=5,VALUE(MID(AH8,4,1))&lt;=8),MOD(11-MOD(0*2+0*3+0*4+MID(AH8,1,1)*5+MID(AH8,2,1)*6+MID(AH8,3,1)*7+MID(AH8,4,1)*8+MID(AH8,5,1)*9+MID(AH8,6,1)*2+MID(AH8,7,1)*3+MID(AH8,8,1)*4+MID(AH8,9,1)*5,11),10),"오류")),IF(LEN(CLEAN(AH8))=11,IF(AND(VALUE(MID(AH8,5,1))&gt;=1,VALUE(MID(AH8,5,1))&lt;=4),MOD(11-MOD(0*2+0*3+MID(AH8,1,1)*4+MID(AH8,2,1)*5+MID(AH8,3,1)*6+MID(AH8,4,1)*7+MID(AH8,5,1)*8+MID(AH8,6,1)*9+MID(AH8,7,1)*2+MID(AH8,8,1)*3+MID(AH8,9,1)*4+MID(AH8,10,1)*5,11),10),IF(AND(VALUE(MID(AH8,5,1))&gt;=5,VALUE(MID(AH8,5,1))&lt;=8),MOD(11-MOD(0*2+0*3+MID(AH8,1,1)*4+MID(AH8,2,1)*5+MID(AH8,3,1)*6+MID(AH8,4,1)*7+MID(AH8,5,1)*8+MID(AH8,6,1)*9+MID(AH8,7,1)*2+MID(AH8,8,1)*3+MID(AH8,9,1)*4+MID(AH8,10,1)*5,11),10),"오류")),IF(LEN(CLEAN(AH8))=12,IF(AND(VALUE(MID(AH8,6,1))&gt;=1,VALUE(MID(AH8,6,1))&lt;=4),MOD(11-MOD(0*2+MID(AH8,1,1)*3+MID(AH8,2,1)*4+MID(AH8,3,1)*5+MID(AH8,4,1)*6+MID(AH8,5,1)*7+MID(AH8,6,1)*8+MID(AH8,7,1)*9+MID(AH8,8,1)*2+MID(AH8,9,1)*3+MID(AH8,10,1)*4+MID(AH8,11,1)*5,11),10),IF(AND(VALUE(MID(AH8,7,1))&gt;=5,VALUE(MID(AH8,7,1))&lt;=8),MOD(11-MOD(0*2+MID(AH8,1,1)*3+MID(AH8,2,1)*4+MID(AH8,3,1)*5+MID(AH8,4,1)*6+MID(AH8,5,1)*7+MID(AH8,6,1)*8+MID(AH8,7,1)*9+MID(AH8,8,1)*2+MID(AH8,9,1)*3+MID(AH8,10,1)*4+MID(AH8,11,1)*5,11),10),"오류")),IF(AND(VALUE(MID(AH8,7,1))&gt;=1,VALUE(MID(AH8,7,1))&lt;=4),MOD(11-MOD(MID(AH8,1,1)*2+MID(AH8,2,1)*3+MID(AH8,3,1)*4+MID(AH8,4,1)*5+MID(AH8,5,1)*6+MID(AH8,6,1)*7+MID(AH8,7,1)*8+MID(AH8,8,1)*9+MID(AH8,9,1)*2+MID(AH8,10,1)*3+MID(AH8,11,1)*4+MID(AH8,12,1)*5,11),10),IF(AND(VALUE(MID(AH8,7,1))&gt;=5,VALUE(MID(AH8,7,1))&lt;=8),IF(LEN(CLEAN(AH8))=12,MOD(MOD(11-MOD(0*2+MID(AH8,1,1)*3+MID(AH8,2,1)*4+MID(AH8,3,1)*5+MID(AH8,4,1)*6+MID(AH8,5,1)*7+MID(AH8,6,1)*8+MID(AH8,7,1)*9+MID(AH8,8,1)*2+MID(AH8,9,1)*3+MID(AH8,10,1)*4+MID(AH8,11,1)*5,11),10)+2,10),MOD(MOD(11-MOD(MID(AH8,1,1)*2+MID(AH8,2,1)*3+MID(AH8,3,1)*4+MID(AH8,4,1)*5+MID(AH8,5,1)*6+MID(AH8,6,1)*7+MID(AH8,7,1)*8+MID(AH8,8,1)*9+MID(AH8,9,1)*2+MID(AH8,10,1)*3+MID(AH8,11,1)*4+MID(AH8,12,1)*5,11),10)+2,10))))))))</f>
        <v>4</v>
      </c>
      <c r="AW8" s="42" t="str">
        <f>IF(MID(AH5,4,1)="8",IF(INT(RIGHT(AH8,1))=AV8,"OK","법인오류"),IF(INT(RIGHT(AH8,1))=AV8,"OK","주민오류"))</f>
        <v>OK</v>
      </c>
      <c r="AX8" s="1">
        <f>LEN(AH8)</f>
        <v>13</v>
      </c>
      <c r="AZ8" s="1">
        <f>LEN(AH8)</f>
        <v>13</v>
      </c>
      <c r="BA8" s="1">
        <v>13</v>
      </c>
      <c r="BB8" s="1" t="b">
        <f>AZ8=BA8</f>
        <v>1</v>
      </c>
    </row>
    <row r="9" spans="1:54" ht="18.75" customHeight="1" thickBot="1" x14ac:dyDescent="0.35">
      <c r="A9" s="224" t="s">
        <v>191</v>
      </c>
      <c r="B9" s="224"/>
      <c r="C9" s="224"/>
      <c r="D9" s="224"/>
      <c r="E9" s="224"/>
      <c r="F9" s="224"/>
      <c r="G9" s="224"/>
      <c r="H9" s="113" t="s">
        <v>201</v>
      </c>
      <c r="I9" s="114"/>
      <c r="J9" s="114"/>
      <c r="K9" s="114"/>
      <c r="L9" s="114"/>
      <c r="M9" s="114"/>
      <c r="N9" s="114"/>
      <c r="O9" s="115"/>
      <c r="P9" s="49" t="s">
        <v>19</v>
      </c>
      <c r="Q9" s="11" t="s">
        <v>26</v>
      </c>
      <c r="R9" s="11"/>
      <c r="S9" s="15"/>
      <c r="T9" s="194" t="s">
        <v>200</v>
      </c>
      <c r="U9" s="99"/>
      <c r="V9" s="99"/>
      <c r="W9" s="99"/>
      <c r="X9" s="99"/>
      <c r="Y9" s="99"/>
      <c r="Z9" s="195"/>
      <c r="AA9" s="43" t="s">
        <v>192</v>
      </c>
      <c r="AB9" s="116" t="s">
        <v>182</v>
      </c>
      <c r="AC9" s="116"/>
      <c r="AD9" s="117"/>
      <c r="AE9" s="225">
        <f>SUM(AW11:AW16,AY11:AY16)</f>
        <v>88</v>
      </c>
      <c r="AF9" s="226"/>
      <c r="AG9" s="28" t="s">
        <v>183</v>
      </c>
      <c r="AH9" s="134" t="s">
        <v>193</v>
      </c>
      <c r="AI9" s="116"/>
      <c r="AJ9" s="116"/>
      <c r="AK9" s="116"/>
      <c r="AL9" s="116"/>
      <c r="AM9" s="116"/>
      <c r="AN9" s="117"/>
      <c r="AO9" s="206">
        <v>43466</v>
      </c>
      <c r="AP9" s="207"/>
      <c r="AQ9" s="207"/>
      <c r="AR9" s="207"/>
      <c r="AS9" s="207"/>
      <c r="AT9" s="208"/>
    </row>
    <row r="10" spans="1:54" ht="30" customHeight="1" x14ac:dyDescent="0.3">
      <c r="A10" s="124" t="s">
        <v>207</v>
      </c>
      <c r="B10" s="125"/>
      <c r="C10" s="126"/>
      <c r="D10" s="152" t="s">
        <v>206</v>
      </c>
      <c r="E10" s="153"/>
      <c r="F10" s="153"/>
      <c r="G10" s="153"/>
      <c r="H10" s="153"/>
      <c r="I10" s="153"/>
      <c r="J10" s="154"/>
      <c r="K10" s="155" t="s">
        <v>195</v>
      </c>
      <c r="L10" s="156"/>
      <c r="M10" s="156"/>
      <c r="N10" s="156"/>
      <c r="O10" s="156"/>
      <c r="P10" s="156"/>
      <c r="Q10" s="157"/>
      <c r="R10" s="158" t="s">
        <v>199</v>
      </c>
      <c r="S10" s="156"/>
      <c r="T10" s="156"/>
      <c r="U10" s="156"/>
      <c r="V10" s="156"/>
      <c r="W10" s="159"/>
      <c r="X10" s="124" t="s">
        <v>207</v>
      </c>
      <c r="Y10" s="125"/>
      <c r="Z10" s="126"/>
      <c r="AA10" s="152" t="s">
        <v>206</v>
      </c>
      <c r="AB10" s="153"/>
      <c r="AC10" s="153"/>
      <c r="AD10" s="153"/>
      <c r="AE10" s="153"/>
      <c r="AF10" s="153"/>
      <c r="AG10" s="154"/>
      <c r="AH10" s="155" t="s">
        <v>195</v>
      </c>
      <c r="AI10" s="156"/>
      <c r="AJ10" s="156"/>
      <c r="AK10" s="156"/>
      <c r="AL10" s="156"/>
      <c r="AM10" s="156"/>
      <c r="AN10" s="157"/>
      <c r="AO10" s="158" t="s">
        <v>199</v>
      </c>
      <c r="AP10" s="156"/>
      <c r="AQ10" s="156"/>
      <c r="AR10" s="156"/>
      <c r="AS10" s="156"/>
      <c r="AT10" s="159"/>
      <c r="AV10" s="1" t="s">
        <v>208</v>
      </c>
    </row>
    <row r="11" spans="1:54" ht="18.75" customHeight="1" x14ac:dyDescent="0.3">
      <c r="A11" s="121" t="s">
        <v>196</v>
      </c>
      <c r="B11" s="122"/>
      <c r="C11" s="123"/>
      <c r="D11" s="160" t="s">
        <v>181</v>
      </c>
      <c r="E11" s="162"/>
      <c r="F11" s="160" t="s">
        <v>194</v>
      </c>
      <c r="G11" s="161"/>
      <c r="H11" s="161"/>
      <c r="I11" s="161"/>
      <c r="J11" s="162"/>
      <c r="K11" s="160" t="s">
        <v>181</v>
      </c>
      <c r="L11" s="162"/>
      <c r="M11" s="160" t="s">
        <v>194</v>
      </c>
      <c r="N11" s="161"/>
      <c r="O11" s="161"/>
      <c r="P11" s="161"/>
      <c r="Q11" s="162"/>
      <c r="R11" s="160" t="s">
        <v>181</v>
      </c>
      <c r="S11" s="162"/>
      <c r="T11" s="160" t="s">
        <v>194</v>
      </c>
      <c r="U11" s="161"/>
      <c r="V11" s="161"/>
      <c r="W11" s="163"/>
      <c r="X11" s="121" t="s">
        <v>196</v>
      </c>
      <c r="Y11" s="122"/>
      <c r="Z11" s="123"/>
      <c r="AA11" s="160" t="s">
        <v>181</v>
      </c>
      <c r="AB11" s="162"/>
      <c r="AC11" s="160" t="s">
        <v>194</v>
      </c>
      <c r="AD11" s="161"/>
      <c r="AE11" s="161"/>
      <c r="AF11" s="161"/>
      <c r="AG11" s="162"/>
      <c r="AH11" s="160" t="s">
        <v>181</v>
      </c>
      <c r="AI11" s="162"/>
      <c r="AJ11" s="160" t="s">
        <v>194</v>
      </c>
      <c r="AK11" s="161"/>
      <c r="AL11" s="161"/>
      <c r="AM11" s="161"/>
      <c r="AN11" s="162"/>
      <c r="AO11" s="160" t="s">
        <v>181</v>
      </c>
      <c r="AP11" s="162"/>
      <c r="AQ11" s="160" t="s">
        <v>194</v>
      </c>
      <c r="AR11" s="161"/>
      <c r="AS11" s="161"/>
      <c r="AT11" s="163"/>
      <c r="AV11" s="48">
        <v>1</v>
      </c>
      <c r="AW11" s="293">
        <f>6+6</f>
        <v>12</v>
      </c>
      <c r="AX11" s="48">
        <v>7</v>
      </c>
      <c r="AY11" s="293">
        <v>6</v>
      </c>
    </row>
    <row r="12" spans="1:54" ht="18.75" customHeight="1" x14ac:dyDescent="0.3">
      <c r="A12" s="216">
        <f>AO9</f>
        <v>43466</v>
      </c>
      <c r="B12" s="217"/>
      <c r="C12" s="218"/>
      <c r="D12" s="82">
        <v>32</v>
      </c>
      <c r="E12" s="84"/>
      <c r="F12" s="135">
        <f>113548567+276387700</f>
        <v>389936267</v>
      </c>
      <c r="G12" s="136"/>
      <c r="H12" s="136"/>
      <c r="I12" s="136"/>
      <c r="J12" s="137"/>
      <c r="K12" s="138">
        <v>25</v>
      </c>
      <c r="L12" s="84"/>
      <c r="M12" s="139">
        <f>F12-T12</f>
        <v>389936267</v>
      </c>
      <c r="N12" s="140"/>
      <c r="O12" s="140"/>
      <c r="P12" s="140"/>
      <c r="Q12" s="141"/>
      <c r="R12" s="139">
        <f>D12-K12</f>
        <v>7</v>
      </c>
      <c r="S12" s="141"/>
      <c r="T12" s="135"/>
      <c r="U12" s="136"/>
      <c r="V12" s="136"/>
      <c r="W12" s="142"/>
      <c r="X12" s="216">
        <f>EOMONTH(A17,1)</f>
        <v>43677</v>
      </c>
      <c r="Y12" s="217"/>
      <c r="Z12" s="218"/>
      <c r="AA12" s="82">
        <v>32</v>
      </c>
      <c r="AB12" s="84"/>
      <c r="AC12" s="135">
        <v>111487576</v>
      </c>
      <c r="AD12" s="136"/>
      <c r="AE12" s="136"/>
      <c r="AF12" s="136"/>
      <c r="AG12" s="137"/>
      <c r="AH12" s="138">
        <v>25</v>
      </c>
      <c r="AI12" s="84"/>
      <c r="AJ12" s="139">
        <f>AC12-AQ12</f>
        <v>111487576</v>
      </c>
      <c r="AK12" s="140"/>
      <c r="AL12" s="140"/>
      <c r="AM12" s="140"/>
      <c r="AN12" s="141"/>
      <c r="AO12" s="139">
        <f>AA12-AH12</f>
        <v>7</v>
      </c>
      <c r="AP12" s="141"/>
      <c r="AQ12" s="135"/>
      <c r="AR12" s="136"/>
      <c r="AS12" s="136"/>
      <c r="AT12" s="142"/>
      <c r="AV12" s="48">
        <v>2</v>
      </c>
      <c r="AW12" s="293">
        <v>10</v>
      </c>
      <c r="AX12" s="48">
        <v>8</v>
      </c>
      <c r="AY12" s="293">
        <v>6</v>
      </c>
    </row>
    <row r="13" spans="1:54" ht="18.75" customHeight="1" x14ac:dyDescent="0.3">
      <c r="A13" s="216">
        <f>EOMONTH(A12,1)</f>
        <v>43524</v>
      </c>
      <c r="B13" s="217"/>
      <c r="C13" s="218"/>
      <c r="D13" s="228">
        <v>57</v>
      </c>
      <c r="E13" s="229"/>
      <c r="F13" s="135">
        <v>115537045</v>
      </c>
      <c r="G13" s="136"/>
      <c r="H13" s="136"/>
      <c r="I13" s="136"/>
      <c r="J13" s="137"/>
      <c r="K13" s="138">
        <v>25</v>
      </c>
      <c r="L13" s="84"/>
      <c r="M13" s="139">
        <f t="shared" ref="M13:M17" si="0">F13-T13</f>
        <v>115537045</v>
      </c>
      <c r="N13" s="140"/>
      <c r="O13" s="140"/>
      <c r="P13" s="140"/>
      <c r="Q13" s="141"/>
      <c r="R13" s="139">
        <f t="shared" ref="R13:R17" si="1">D13-K13</f>
        <v>32</v>
      </c>
      <c r="S13" s="141"/>
      <c r="T13" s="135"/>
      <c r="U13" s="136"/>
      <c r="V13" s="136"/>
      <c r="W13" s="142"/>
      <c r="X13" s="216">
        <f>EOMONTH(X12,1)</f>
        <v>43708</v>
      </c>
      <c r="Y13" s="217"/>
      <c r="Z13" s="218"/>
      <c r="AA13" s="82">
        <v>32</v>
      </c>
      <c r="AB13" s="84"/>
      <c r="AC13" s="135">
        <v>123987576</v>
      </c>
      <c r="AD13" s="136"/>
      <c r="AE13" s="136"/>
      <c r="AF13" s="136"/>
      <c r="AG13" s="137"/>
      <c r="AH13" s="138">
        <v>25</v>
      </c>
      <c r="AI13" s="84"/>
      <c r="AJ13" s="139">
        <f t="shared" ref="AJ13:AJ18" si="2">AC13-AQ13</f>
        <v>123987576</v>
      </c>
      <c r="AK13" s="140"/>
      <c r="AL13" s="140"/>
      <c r="AM13" s="140"/>
      <c r="AN13" s="141"/>
      <c r="AO13" s="139">
        <f t="shared" ref="AO13:AO17" si="3">AA13-AH13</f>
        <v>7</v>
      </c>
      <c r="AP13" s="141"/>
      <c r="AQ13" s="135"/>
      <c r="AR13" s="136"/>
      <c r="AS13" s="136"/>
      <c r="AT13" s="142"/>
      <c r="AV13" s="48">
        <v>3</v>
      </c>
      <c r="AW13" s="293">
        <v>6</v>
      </c>
      <c r="AX13" s="48">
        <v>9</v>
      </c>
      <c r="AY13" s="293">
        <v>6</v>
      </c>
    </row>
    <row r="14" spans="1:54" ht="18.75" customHeight="1" x14ac:dyDescent="0.3">
      <c r="A14" s="216">
        <f t="shared" ref="A14:A17" si="4">EOMONTH(A13,1)</f>
        <v>43555</v>
      </c>
      <c r="B14" s="217"/>
      <c r="C14" s="218"/>
      <c r="D14" s="82">
        <v>33</v>
      </c>
      <c r="E14" s="84"/>
      <c r="F14" s="135">
        <v>119115557</v>
      </c>
      <c r="G14" s="136"/>
      <c r="H14" s="136"/>
      <c r="I14" s="136"/>
      <c r="J14" s="137"/>
      <c r="K14" s="138">
        <v>26</v>
      </c>
      <c r="L14" s="84"/>
      <c r="M14" s="139">
        <f t="shared" si="0"/>
        <v>119115557</v>
      </c>
      <c r="N14" s="140"/>
      <c r="O14" s="140"/>
      <c r="P14" s="140"/>
      <c r="Q14" s="141"/>
      <c r="R14" s="139">
        <f t="shared" si="1"/>
        <v>7</v>
      </c>
      <c r="S14" s="141"/>
      <c r="T14" s="135"/>
      <c r="U14" s="136"/>
      <c r="V14" s="136"/>
      <c r="W14" s="142"/>
      <c r="X14" s="216">
        <f t="shared" ref="X14:X17" si="5">EOMONTH(X13,1)</f>
        <v>43738</v>
      </c>
      <c r="Y14" s="217"/>
      <c r="Z14" s="218"/>
      <c r="AA14" s="82">
        <v>33</v>
      </c>
      <c r="AB14" s="84"/>
      <c r="AC14" s="135">
        <v>117539456</v>
      </c>
      <c r="AD14" s="136"/>
      <c r="AE14" s="136"/>
      <c r="AF14" s="136"/>
      <c r="AG14" s="137"/>
      <c r="AH14" s="138">
        <v>24</v>
      </c>
      <c r="AI14" s="84"/>
      <c r="AJ14" s="139">
        <f t="shared" si="2"/>
        <v>117539456</v>
      </c>
      <c r="AK14" s="140"/>
      <c r="AL14" s="140"/>
      <c r="AM14" s="140"/>
      <c r="AN14" s="141"/>
      <c r="AO14" s="139">
        <f t="shared" si="3"/>
        <v>9</v>
      </c>
      <c r="AP14" s="141"/>
      <c r="AQ14" s="135"/>
      <c r="AR14" s="136"/>
      <c r="AS14" s="136"/>
      <c r="AT14" s="142"/>
      <c r="AV14" s="48">
        <v>4</v>
      </c>
      <c r="AW14" s="293">
        <v>6</v>
      </c>
      <c r="AX14" s="48">
        <v>10</v>
      </c>
      <c r="AY14" s="293">
        <v>6</v>
      </c>
    </row>
    <row r="15" spans="1:54" ht="18.75" customHeight="1" x14ac:dyDescent="0.3">
      <c r="A15" s="216">
        <f t="shared" si="4"/>
        <v>43585</v>
      </c>
      <c r="B15" s="217"/>
      <c r="C15" s="218"/>
      <c r="D15" s="82">
        <v>33</v>
      </c>
      <c r="E15" s="84"/>
      <c r="F15" s="135">
        <v>124054696</v>
      </c>
      <c r="G15" s="136"/>
      <c r="H15" s="136"/>
      <c r="I15" s="136"/>
      <c r="J15" s="137"/>
      <c r="K15" s="138">
        <v>26</v>
      </c>
      <c r="L15" s="84"/>
      <c r="M15" s="139">
        <f t="shared" si="0"/>
        <v>124054696</v>
      </c>
      <c r="N15" s="140"/>
      <c r="O15" s="140"/>
      <c r="P15" s="140"/>
      <c r="Q15" s="141"/>
      <c r="R15" s="139">
        <f t="shared" si="1"/>
        <v>7</v>
      </c>
      <c r="S15" s="141"/>
      <c r="T15" s="135"/>
      <c r="U15" s="136"/>
      <c r="V15" s="136"/>
      <c r="W15" s="142"/>
      <c r="X15" s="216">
        <f t="shared" si="5"/>
        <v>43769</v>
      </c>
      <c r="Y15" s="217"/>
      <c r="Z15" s="218"/>
      <c r="AA15" s="82">
        <v>32</v>
      </c>
      <c r="AB15" s="84"/>
      <c r="AC15" s="135">
        <v>122672328</v>
      </c>
      <c r="AD15" s="136"/>
      <c r="AE15" s="136"/>
      <c r="AF15" s="136"/>
      <c r="AG15" s="137"/>
      <c r="AH15" s="138">
        <v>24</v>
      </c>
      <c r="AI15" s="84"/>
      <c r="AJ15" s="139">
        <f t="shared" si="2"/>
        <v>122672328</v>
      </c>
      <c r="AK15" s="140"/>
      <c r="AL15" s="140"/>
      <c r="AM15" s="140"/>
      <c r="AN15" s="141"/>
      <c r="AO15" s="139">
        <f t="shared" si="3"/>
        <v>8</v>
      </c>
      <c r="AP15" s="141"/>
      <c r="AQ15" s="135"/>
      <c r="AR15" s="136"/>
      <c r="AS15" s="136"/>
      <c r="AT15" s="142"/>
      <c r="AV15" s="48">
        <v>5</v>
      </c>
      <c r="AW15" s="293">
        <v>6</v>
      </c>
      <c r="AX15" s="48">
        <v>11</v>
      </c>
      <c r="AY15" s="293">
        <v>6</v>
      </c>
    </row>
    <row r="16" spans="1:54" ht="18.75" customHeight="1" x14ac:dyDescent="0.3">
      <c r="A16" s="216">
        <f t="shared" si="4"/>
        <v>43616</v>
      </c>
      <c r="B16" s="217"/>
      <c r="C16" s="218"/>
      <c r="D16" s="82">
        <v>33</v>
      </c>
      <c r="E16" s="84"/>
      <c r="F16" s="135">
        <v>118704216</v>
      </c>
      <c r="G16" s="136"/>
      <c r="H16" s="136"/>
      <c r="I16" s="136"/>
      <c r="J16" s="137"/>
      <c r="K16" s="138">
        <v>26</v>
      </c>
      <c r="L16" s="84"/>
      <c r="M16" s="139">
        <f t="shared" si="0"/>
        <v>118704216</v>
      </c>
      <c r="N16" s="140"/>
      <c r="O16" s="140"/>
      <c r="P16" s="140"/>
      <c r="Q16" s="141"/>
      <c r="R16" s="139">
        <f t="shared" si="1"/>
        <v>7</v>
      </c>
      <c r="S16" s="141"/>
      <c r="T16" s="135"/>
      <c r="U16" s="136"/>
      <c r="V16" s="136"/>
      <c r="W16" s="142"/>
      <c r="X16" s="216">
        <f t="shared" si="5"/>
        <v>43799</v>
      </c>
      <c r="Y16" s="217"/>
      <c r="Z16" s="218"/>
      <c r="AA16" s="82">
        <v>33</v>
      </c>
      <c r="AB16" s="84"/>
      <c r="AC16" s="135">
        <v>126794971</v>
      </c>
      <c r="AD16" s="136"/>
      <c r="AE16" s="136"/>
      <c r="AF16" s="136"/>
      <c r="AG16" s="137"/>
      <c r="AH16" s="138">
        <v>25</v>
      </c>
      <c r="AI16" s="84"/>
      <c r="AJ16" s="139">
        <f t="shared" si="2"/>
        <v>126794971</v>
      </c>
      <c r="AK16" s="140"/>
      <c r="AL16" s="140"/>
      <c r="AM16" s="140"/>
      <c r="AN16" s="141"/>
      <c r="AO16" s="139">
        <f t="shared" si="3"/>
        <v>8</v>
      </c>
      <c r="AP16" s="141"/>
      <c r="AQ16" s="135"/>
      <c r="AR16" s="136"/>
      <c r="AS16" s="136"/>
      <c r="AT16" s="142"/>
      <c r="AV16" s="48">
        <v>6</v>
      </c>
      <c r="AW16" s="293">
        <v>6</v>
      </c>
      <c r="AX16" s="48">
        <v>12</v>
      </c>
      <c r="AY16" s="293">
        <f>6+6</f>
        <v>12</v>
      </c>
    </row>
    <row r="17" spans="1:49" ht="18.75" customHeight="1" thickBot="1" x14ac:dyDescent="0.35">
      <c r="A17" s="216">
        <f t="shared" si="4"/>
        <v>43646</v>
      </c>
      <c r="B17" s="217"/>
      <c r="C17" s="218"/>
      <c r="D17" s="82">
        <v>33</v>
      </c>
      <c r="E17" s="84"/>
      <c r="F17" s="135">
        <v>111982755</v>
      </c>
      <c r="G17" s="136"/>
      <c r="H17" s="136"/>
      <c r="I17" s="136"/>
      <c r="J17" s="137"/>
      <c r="K17" s="138">
        <v>25</v>
      </c>
      <c r="L17" s="84"/>
      <c r="M17" s="139">
        <f t="shared" si="0"/>
        <v>111982755</v>
      </c>
      <c r="N17" s="140"/>
      <c r="O17" s="140"/>
      <c r="P17" s="140"/>
      <c r="Q17" s="141"/>
      <c r="R17" s="139">
        <f t="shared" si="1"/>
        <v>8</v>
      </c>
      <c r="S17" s="141"/>
      <c r="T17" s="135"/>
      <c r="U17" s="136"/>
      <c r="V17" s="136"/>
      <c r="W17" s="142"/>
      <c r="X17" s="219">
        <f t="shared" si="5"/>
        <v>43830</v>
      </c>
      <c r="Y17" s="220"/>
      <c r="Z17" s="221"/>
      <c r="AA17" s="223">
        <v>32</v>
      </c>
      <c r="AB17" s="147"/>
      <c r="AC17" s="143">
        <f>120191386+39250002</f>
        <v>159441388</v>
      </c>
      <c r="AD17" s="144"/>
      <c r="AE17" s="144"/>
      <c r="AF17" s="144"/>
      <c r="AG17" s="145"/>
      <c r="AH17" s="146">
        <v>25</v>
      </c>
      <c r="AI17" s="147"/>
      <c r="AJ17" s="148">
        <f t="shared" si="2"/>
        <v>159441388</v>
      </c>
      <c r="AK17" s="149"/>
      <c r="AL17" s="149"/>
      <c r="AM17" s="149"/>
      <c r="AN17" s="150"/>
      <c r="AO17" s="148">
        <f t="shared" si="3"/>
        <v>7</v>
      </c>
      <c r="AP17" s="150"/>
      <c r="AQ17" s="143"/>
      <c r="AR17" s="144"/>
      <c r="AS17" s="144"/>
      <c r="AT17" s="151"/>
    </row>
    <row r="18" spans="1:49" ht="18.75" customHeight="1" thickTop="1" thickBot="1" x14ac:dyDescent="0.35">
      <c r="A18" s="110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2"/>
      <c r="X18" s="213" t="s">
        <v>47</v>
      </c>
      <c r="Y18" s="214"/>
      <c r="Z18" s="215"/>
      <c r="AA18" s="222">
        <f>SUM(D12:E17,AA12:AB17)</f>
        <v>415</v>
      </c>
      <c r="AB18" s="166"/>
      <c r="AC18" s="127">
        <f>SUM(AC12:AG17,F12:J17)</f>
        <v>1741253831</v>
      </c>
      <c r="AD18" s="128"/>
      <c r="AE18" s="128"/>
      <c r="AF18" s="128"/>
      <c r="AG18" s="164"/>
      <c r="AH18" s="165">
        <f>SUM(K12:L17,AH12:AI17)</f>
        <v>301</v>
      </c>
      <c r="AI18" s="166"/>
      <c r="AJ18" s="127">
        <f t="shared" si="2"/>
        <v>1741253831</v>
      </c>
      <c r="AK18" s="128"/>
      <c r="AL18" s="128"/>
      <c r="AM18" s="128"/>
      <c r="AN18" s="164"/>
      <c r="AO18" s="127">
        <f>SUM(R12:S17,AO12:AP17)</f>
        <v>114</v>
      </c>
      <c r="AP18" s="164"/>
      <c r="AQ18" s="127">
        <f>SUM(T12:W17,AQ12:AT17)</f>
        <v>0</v>
      </c>
      <c r="AR18" s="128"/>
      <c r="AS18" s="128"/>
      <c r="AT18" s="129"/>
    </row>
    <row r="19" spans="1:49" ht="3.75" customHeight="1" x14ac:dyDescent="0.3">
      <c r="A19" s="53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4"/>
    </row>
    <row r="20" spans="1:49" x14ac:dyDescent="0.3">
      <c r="A20" s="14"/>
      <c r="B20" s="11" t="s">
        <v>198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5"/>
    </row>
    <row r="21" spans="1:49" ht="3.75" customHeight="1" x14ac:dyDescent="0.3">
      <c r="A21" s="14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5"/>
    </row>
    <row r="22" spans="1:49" ht="16.5" customHeight="1" x14ac:dyDescent="0.3">
      <c r="A22" s="131">
        <f ca="1">TODAY()</f>
        <v>44133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132"/>
    </row>
    <row r="23" spans="1:49" ht="3.75" customHeight="1" x14ac:dyDescent="0.3">
      <c r="A23" s="14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5"/>
    </row>
    <row r="24" spans="1:49" ht="16.5" customHeight="1" x14ac:dyDescent="0.3">
      <c r="A24" s="14"/>
      <c r="B24" s="11"/>
      <c r="C24" s="11"/>
      <c r="D24" s="11"/>
      <c r="E24" s="11"/>
      <c r="F24" s="11"/>
      <c r="G24" s="11"/>
      <c r="H24" s="11"/>
      <c r="I24" s="168" t="s">
        <v>30</v>
      </c>
      <c r="J24" s="168"/>
      <c r="K24" s="168"/>
      <c r="L24" s="168"/>
      <c r="M24" s="168"/>
      <c r="N24" s="168"/>
      <c r="O24" s="168"/>
      <c r="P24" s="81" t="str">
        <f>H5</f>
        <v>(주)선우</v>
      </c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133" t="s">
        <v>48</v>
      </c>
      <c r="AH24" s="133"/>
      <c r="AI24" s="133"/>
      <c r="AJ24" s="133"/>
      <c r="AK24" s="11"/>
      <c r="AL24" s="11"/>
      <c r="AM24" s="11"/>
      <c r="AN24" s="11"/>
      <c r="AO24" s="11"/>
      <c r="AP24" s="11"/>
      <c r="AQ24" s="11"/>
      <c r="AR24" s="11"/>
      <c r="AS24" s="11"/>
      <c r="AT24" s="15"/>
    </row>
    <row r="25" spans="1:49" x14ac:dyDescent="0.3">
      <c r="A25" s="14"/>
      <c r="B25" s="11"/>
      <c r="C25" s="11"/>
      <c r="D25" s="11"/>
      <c r="E25" s="11"/>
      <c r="F25" s="11"/>
      <c r="G25" s="11"/>
      <c r="H25" s="11"/>
      <c r="I25" s="168"/>
      <c r="J25" s="168"/>
      <c r="K25" s="168"/>
      <c r="L25" s="168"/>
      <c r="M25" s="168"/>
      <c r="N25" s="168"/>
      <c r="O25" s="168"/>
      <c r="P25" s="81" t="str">
        <f>H8</f>
        <v>주황규</v>
      </c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133"/>
      <c r="AH25" s="133"/>
      <c r="AI25" s="133"/>
      <c r="AJ25" s="133"/>
      <c r="AK25" s="11"/>
      <c r="AL25" s="11"/>
      <c r="AM25" s="11"/>
      <c r="AN25" s="11"/>
      <c r="AO25" s="11"/>
      <c r="AP25" s="11"/>
      <c r="AQ25" s="11"/>
      <c r="AR25" s="11"/>
      <c r="AS25" s="11"/>
      <c r="AT25" s="15"/>
    </row>
    <row r="26" spans="1:49" ht="11.25" customHeight="1" x14ac:dyDescent="0.3">
      <c r="A26" s="14" t="s">
        <v>184</v>
      </c>
      <c r="B26" s="11"/>
      <c r="C26" s="11"/>
      <c r="D26" s="11"/>
      <c r="E26" s="169" t="s">
        <v>51</v>
      </c>
      <c r="F26" s="169"/>
      <c r="G26" s="169"/>
      <c r="H26" s="99"/>
      <c r="I26" s="99"/>
      <c r="J26" s="99"/>
      <c r="K26" s="99"/>
      <c r="L26" s="11" t="s">
        <v>189</v>
      </c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7"/>
      <c r="AQ26" s="11"/>
      <c r="AR26" s="11"/>
      <c r="AS26" s="11"/>
      <c r="AT26" s="15"/>
    </row>
    <row r="27" spans="1:49" ht="18" customHeight="1" x14ac:dyDescent="0.3">
      <c r="A27" s="68" t="s">
        <v>33</v>
      </c>
      <c r="B27" s="69"/>
      <c r="C27" s="70"/>
      <c r="D27" s="55" t="s">
        <v>10</v>
      </c>
      <c r="E27" s="55"/>
      <c r="F27" s="55"/>
      <c r="G27" s="55"/>
      <c r="H27" s="130" t="s">
        <v>168</v>
      </c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88" t="s">
        <v>21</v>
      </c>
      <c r="AF27" s="189"/>
      <c r="AG27" s="189"/>
      <c r="AH27" s="189"/>
      <c r="AI27" s="189"/>
      <c r="AJ27" s="189"/>
      <c r="AK27" s="190"/>
      <c r="AL27" s="64">
        <v>3128512347</v>
      </c>
      <c r="AM27" s="64"/>
      <c r="AN27" s="64"/>
      <c r="AO27" s="64"/>
      <c r="AP27" s="64"/>
      <c r="AQ27" s="64"/>
      <c r="AR27" s="64"/>
      <c r="AS27" s="64"/>
      <c r="AT27" s="64"/>
      <c r="AV27" s="20">
        <f>IF(10-MOD(MID(AL27,1,1)*1+MID(AL27,2,1)*3+MID(AL27,3,1)*7+MID(AL27,4,1)*1+MID(AL27,5,1)*3+MID(AL27,6,1)*7+MID(AL27,7,1)*1+MID(AL27,8,1)*3+INT((MID(AL27,9,1)*5)/10)+MOD(MID(AL27,9,1)*5,10),10)=10,0,10-MOD(MID(AL27,1,1)*1+MID(AL27,2,1)*3+MID(AL27,3,1)*7+MID(AL27,4,1)*1+MID(AL27,5,1)*3+MID(AL27,6,1)*7+MID(AL27,7,1)*1+MID(AL27,8,1)*3+INT((MID(AL27,9,1)*5)/10)+MOD(MID(AL27,9,1)*5,10),10))</f>
        <v>7</v>
      </c>
      <c r="AW27" s="20" t="str">
        <f>IF(INT(MID(AL27,10,1))=AV27,"OK","사업자오류")</f>
        <v>OK</v>
      </c>
    </row>
    <row r="28" spans="1:49" ht="18" customHeight="1" x14ac:dyDescent="0.3">
      <c r="A28" s="71"/>
      <c r="B28" s="72"/>
      <c r="C28" s="73"/>
      <c r="D28" s="74" t="s">
        <v>38</v>
      </c>
      <c r="E28" s="74"/>
      <c r="F28" s="74"/>
      <c r="G28" s="74"/>
      <c r="H28" s="191" t="s">
        <v>205</v>
      </c>
      <c r="I28" s="192"/>
      <c r="J28" s="192"/>
      <c r="K28" s="192"/>
      <c r="L28" s="192"/>
      <c r="M28" s="192"/>
      <c r="N28" s="192"/>
      <c r="O28" s="193"/>
      <c r="P28" s="74" t="s">
        <v>197</v>
      </c>
      <c r="Q28" s="74"/>
      <c r="R28" s="74"/>
      <c r="S28" s="74"/>
      <c r="T28" s="74"/>
      <c r="U28" s="74"/>
      <c r="V28" s="74"/>
      <c r="W28" s="74"/>
      <c r="X28" s="185">
        <v>5432</v>
      </c>
      <c r="Y28" s="186"/>
      <c r="Z28" s="186"/>
      <c r="AA28" s="186"/>
      <c r="AB28" s="186"/>
      <c r="AC28" s="186"/>
      <c r="AD28" s="187"/>
      <c r="AE28" s="188" t="s">
        <v>34</v>
      </c>
      <c r="AF28" s="189"/>
      <c r="AG28" s="189"/>
      <c r="AH28" s="189"/>
      <c r="AI28" s="189"/>
      <c r="AJ28" s="189"/>
      <c r="AK28" s="190"/>
      <c r="AL28" s="95" t="s">
        <v>52</v>
      </c>
      <c r="AM28" s="95"/>
      <c r="AN28" s="95"/>
      <c r="AO28" s="95"/>
      <c r="AP28" s="95"/>
      <c r="AQ28" s="95"/>
      <c r="AR28" s="95"/>
      <c r="AS28" s="95"/>
      <c r="AT28" s="95"/>
    </row>
    <row r="29" spans="1:49" ht="3.75" customHeight="1" x14ac:dyDescent="0.3">
      <c r="A29" s="52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11"/>
      <c r="AR29" s="11"/>
      <c r="AS29" s="11"/>
      <c r="AT29" s="15"/>
    </row>
    <row r="30" spans="1:49" x14ac:dyDescent="0.3">
      <c r="A30" s="14"/>
      <c r="B30" s="11" t="s">
        <v>188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5"/>
    </row>
    <row r="31" spans="1:49" ht="3.75" customHeight="1" x14ac:dyDescent="0.3">
      <c r="A31" s="1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5"/>
    </row>
    <row r="32" spans="1:49" ht="16.5" customHeight="1" x14ac:dyDescent="0.3">
      <c r="A32" s="131">
        <f ca="1">TODAY()</f>
        <v>44133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11"/>
      <c r="AR32" s="11"/>
      <c r="AS32" s="11"/>
      <c r="AT32" s="15"/>
    </row>
    <row r="33" spans="1:46" ht="3.75" customHeight="1" x14ac:dyDescent="0.3">
      <c r="A33" s="14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5"/>
    </row>
    <row r="34" spans="1:46" ht="16.5" customHeight="1" x14ac:dyDescent="0.3">
      <c r="A34" s="14"/>
      <c r="B34" s="11"/>
      <c r="C34" s="11"/>
      <c r="D34" s="11"/>
      <c r="E34" s="11"/>
      <c r="F34" s="11"/>
      <c r="G34" s="11"/>
      <c r="H34" s="11"/>
      <c r="I34" s="11"/>
      <c r="J34" s="11"/>
      <c r="K34" s="168" t="s">
        <v>184</v>
      </c>
      <c r="L34" s="168"/>
      <c r="M34" s="168"/>
      <c r="N34" s="168"/>
      <c r="O34" s="168"/>
      <c r="P34" s="81" t="str">
        <f>E26</f>
        <v>선우회계법인</v>
      </c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11"/>
      <c r="AG34" s="167" t="s">
        <v>50</v>
      </c>
      <c r="AH34" s="167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5"/>
    </row>
    <row r="35" spans="1:46" x14ac:dyDescent="0.3">
      <c r="A35" s="14"/>
      <c r="B35" s="11"/>
      <c r="C35" s="11"/>
      <c r="D35" s="11"/>
      <c r="E35" s="11"/>
      <c r="F35" s="11"/>
      <c r="G35" s="11"/>
      <c r="H35" s="11"/>
      <c r="I35" s="11"/>
      <c r="J35" s="11"/>
      <c r="K35" s="168" t="s">
        <v>185</v>
      </c>
      <c r="L35" s="168"/>
      <c r="M35" s="168"/>
      <c r="N35" s="168"/>
      <c r="O35" s="168"/>
      <c r="P35" s="99" t="s">
        <v>280</v>
      </c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50"/>
      <c r="AG35" s="167"/>
      <c r="AH35" s="167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5"/>
    </row>
    <row r="36" spans="1:46" x14ac:dyDescent="0.3">
      <c r="A36" s="1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8"/>
    </row>
  </sheetData>
  <mergeCells count="168">
    <mergeCell ref="A1:G1"/>
    <mergeCell ref="H1:AM1"/>
    <mergeCell ref="AN1:AT1"/>
    <mergeCell ref="A2:C4"/>
    <mergeCell ref="D2:D4"/>
    <mergeCell ref="E2:G4"/>
    <mergeCell ref="AN2:AT4"/>
    <mergeCell ref="AO6:AT6"/>
    <mergeCell ref="AC7:AE7"/>
    <mergeCell ref="AF7:AK7"/>
    <mergeCell ref="AL7:AN7"/>
    <mergeCell ref="AO7:AT7"/>
    <mergeCell ref="H8:Z8"/>
    <mergeCell ref="AH8:AT8"/>
    <mergeCell ref="A5:A8"/>
    <mergeCell ref="H5:Z5"/>
    <mergeCell ref="AH5:AT5"/>
    <mergeCell ref="B6:B7"/>
    <mergeCell ref="C6:G7"/>
    <mergeCell ref="H6:Z7"/>
    <mergeCell ref="AA6:AB7"/>
    <mergeCell ref="AC6:AE6"/>
    <mergeCell ref="AF6:AK6"/>
    <mergeCell ref="AL6:AN6"/>
    <mergeCell ref="AO9:AT9"/>
    <mergeCell ref="A10:C10"/>
    <mergeCell ref="D10:J10"/>
    <mergeCell ref="K10:Q10"/>
    <mergeCell ref="R10:W10"/>
    <mergeCell ref="X10:Z10"/>
    <mergeCell ref="AA10:AG10"/>
    <mergeCell ref="AH10:AN10"/>
    <mergeCell ref="AO10:AT10"/>
    <mergeCell ref="A9:G9"/>
    <mergeCell ref="H9:O9"/>
    <mergeCell ref="T9:Z9"/>
    <mergeCell ref="AB9:AD9"/>
    <mergeCell ref="AE9:AF9"/>
    <mergeCell ref="AH9:AN9"/>
    <mergeCell ref="AQ12:AT12"/>
    <mergeCell ref="AO11:AP11"/>
    <mergeCell ref="AQ11:AT11"/>
    <mergeCell ref="A12:C12"/>
    <mergeCell ref="D12:E12"/>
    <mergeCell ref="F12:J12"/>
    <mergeCell ref="K12:L12"/>
    <mergeCell ref="M12:Q12"/>
    <mergeCell ref="R12:S12"/>
    <mergeCell ref="T12:W12"/>
    <mergeCell ref="X12:Z12"/>
    <mergeCell ref="T11:W11"/>
    <mergeCell ref="X11:Z11"/>
    <mergeCell ref="AA11:AB11"/>
    <mergeCell ref="AC11:AG11"/>
    <mergeCell ref="AH11:AI11"/>
    <mergeCell ref="AJ11:AN11"/>
    <mergeCell ref="A11:C11"/>
    <mergeCell ref="D11:E11"/>
    <mergeCell ref="F11:J11"/>
    <mergeCell ref="K11:L11"/>
    <mergeCell ref="M11:Q11"/>
    <mergeCell ref="R11:S11"/>
    <mergeCell ref="F13:J13"/>
    <mergeCell ref="K13:L13"/>
    <mergeCell ref="M13:Q13"/>
    <mergeCell ref="R13:S13"/>
    <mergeCell ref="AA12:AB12"/>
    <mergeCell ref="AC12:AG12"/>
    <mergeCell ref="AH12:AI12"/>
    <mergeCell ref="AJ12:AN12"/>
    <mergeCell ref="AO12:AP12"/>
    <mergeCell ref="AA14:AB14"/>
    <mergeCell ref="AC14:AG14"/>
    <mergeCell ref="AH14:AI14"/>
    <mergeCell ref="AJ14:AN14"/>
    <mergeCell ref="AO14:AP14"/>
    <mergeCell ref="AQ14:AT14"/>
    <mergeCell ref="AO13:AP13"/>
    <mergeCell ref="AQ13:AT13"/>
    <mergeCell ref="A14:C14"/>
    <mergeCell ref="D14:E14"/>
    <mergeCell ref="F14:J14"/>
    <mergeCell ref="K14:L14"/>
    <mergeCell ref="M14:Q14"/>
    <mergeCell ref="R14:S14"/>
    <mergeCell ref="T14:W14"/>
    <mergeCell ref="X14:Z14"/>
    <mergeCell ref="T13:W13"/>
    <mergeCell ref="X13:Z13"/>
    <mergeCell ref="AA13:AB13"/>
    <mergeCell ref="AC13:AG13"/>
    <mergeCell ref="AH13:AI13"/>
    <mergeCell ref="AJ13:AN13"/>
    <mergeCell ref="A13:C13"/>
    <mergeCell ref="D13:E13"/>
    <mergeCell ref="AQ16:AT16"/>
    <mergeCell ref="AO15:AP15"/>
    <mergeCell ref="AQ15:AT15"/>
    <mergeCell ref="A16:C16"/>
    <mergeCell ref="D16:E16"/>
    <mergeCell ref="F16:J16"/>
    <mergeCell ref="K16:L16"/>
    <mergeCell ref="M16:Q16"/>
    <mergeCell ref="R16:S16"/>
    <mergeCell ref="T16:W16"/>
    <mergeCell ref="X16:Z16"/>
    <mergeCell ref="T15:W15"/>
    <mergeCell ref="X15:Z15"/>
    <mergeCell ref="AA15:AB15"/>
    <mergeCell ref="AC15:AG15"/>
    <mergeCell ref="AH15:AI15"/>
    <mergeCell ref="AJ15:AN15"/>
    <mergeCell ref="A15:C15"/>
    <mergeCell ref="D15:E15"/>
    <mergeCell ref="F15:J15"/>
    <mergeCell ref="K15:L15"/>
    <mergeCell ref="M15:Q15"/>
    <mergeCell ref="R15:S15"/>
    <mergeCell ref="F17:J17"/>
    <mergeCell ref="K17:L17"/>
    <mergeCell ref="M17:Q17"/>
    <mergeCell ref="R17:S17"/>
    <mergeCell ref="AA16:AB16"/>
    <mergeCell ref="AC16:AG16"/>
    <mergeCell ref="AH16:AI16"/>
    <mergeCell ref="AJ16:AN16"/>
    <mergeCell ref="AO16:AP16"/>
    <mergeCell ref="A22:AT22"/>
    <mergeCell ref="I24:O25"/>
    <mergeCell ref="P24:AF24"/>
    <mergeCell ref="AG24:AJ25"/>
    <mergeCell ref="P25:AF25"/>
    <mergeCell ref="E26:K26"/>
    <mergeCell ref="AO17:AP17"/>
    <mergeCell ref="AQ17:AT17"/>
    <mergeCell ref="A18:W18"/>
    <mergeCell ref="X18:Z18"/>
    <mergeCell ref="AA18:AB18"/>
    <mergeCell ref="AC18:AG18"/>
    <mergeCell ref="AH18:AI18"/>
    <mergeCell ref="AJ18:AN18"/>
    <mergeCell ref="AO18:AP18"/>
    <mergeCell ref="AQ18:AT18"/>
    <mergeCell ref="T17:W17"/>
    <mergeCell ref="X17:Z17"/>
    <mergeCell ref="AA17:AB17"/>
    <mergeCell ref="AC17:AG17"/>
    <mergeCell ref="AH17:AI17"/>
    <mergeCell ref="AJ17:AN17"/>
    <mergeCell ref="A17:C17"/>
    <mergeCell ref="D17:E17"/>
    <mergeCell ref="AL28:AT28"/>
    <mergeCell ref="A32:AP32"/>
    <mergeCell ref="K34:O34"/>
    <mergeCell ref="P34:AE34"/>
    <mergeCell ref="AG34:AH35"/>
    <mergeCell ref="K35:O35"/>
    <mergeCell ref="P35:AE35"/>
    <mergeCell ref="A27:C28"/>
    <mergeCell ref="D27:G27"/>
    <mergeCell ref="H27:AD27"/>
    <mergeCell ref="AE27:AK27"/>
    <mergeCell ref="AL27:AT27"/>
    <mergeCell ref="D28:G28"/>
    <mergeCell ref="H28:O28"/>
    <mergeCell ref="P28:W28"/>
    <mergeCell ref="X28:AD28"/>
    <mergeCell ref="AE28:AK28"/>
  </mergeCells>
  <phoneticPr fontId="2" type="noConversion"/>
  <conditionalFormatting sqref="AW5">
    <cfRule type="cellIs" dxfId="187" priority="23" operator="equal">
      <formula>"사업자오류"</formula>
    </cfRule>
    <cfRule type="cellIs" dxfId="186" priority="24" operator="equal">
      <formula>"OK"</formula>
    </cfRule>
  </conditionalFormatting>
  <conditionalFormatting sqref="BB5">
    <cfRule type="cellIs" dxfId="185" priority="22" operator="equal">
      <formula>TRUE</formula>
    </cfRule>
  </conditionalFormatting>
  <conditionalFormatting sqref="BB5">
    <cfRule type="cellIs" dxfId="184" priority="21" operator="equal">
      <formula>FALSE</formula>
    </cfRule>
  </conditionalFormatting>
  <conditionalFormatting sqref="AW8">
    <cfRule type="cellIs" dxfId="183" priority="19" operator="equal">
      <formula>"주민오류"</formula>
    </cfRule>
    <cfRule type="cellIs" dxfId="182" priority="20" operator="equal">
      <formula>"OK"</formula>
    </cfRule>
  </conditionalFormatting>
  <conditionalFormatting sqref="BB8">
    <cfRule type="cellIs" dxfId="181" priority="18" operator="equal">
      <formula>TRUE</formula>
    </cfRule>
  </conditionalFormatting>
  <conditionalFormatting sqref="BB8">
    <cfRule type="cellIs" dxfId="180" priority="17" operator="equal">
      <formula>FALSE</formula>
    </cfRule>
  </conditionalFormatting>
  <conditionalFormatting sqref="AW27">
    <cfRule type="cellIs" dxfId="179" priority="15" operator="equal">
      <formula>"사업자오류"</formula>
    </cfRule>
    <cfRule type="cellIs" dxfId="178" priority="16" operator="equal">
      <formula>"OK"</formula>
    </cfRule>
  </conditionalFormatting>
  <conditionalFormatting sqref="AW8">
    <cfRule type="cellIs" dxfId="177" priority="13" operator="equal">
      <formula>"주민오류"</formula>
    </cfRule>
    <cfRule type="cellIs" dxfId="176" priority="14" operator="equal">
      <formula>"OK"</formula>
    </cfRule>
  </conditionalFormatting>
  <conditionalFormatting sqref="BB8">
    <cfRule type="cellIs" dxfId="175" priority="12" operator="equal">
      <formula>TRUE</formula>
    </cfRule>
  </conditionalFormatting>
  <conditionalFormatting sqref="BB8">
    <cfRule type="cellIs" dxfId="174" priority="11" operator="equal">
      <formula>FALSE</formula>
    </cfRule>
  </conditionalFormatting>
  <conditionalFormatting sqref="AW8">
    <cfRule type="cellIs" dxfId="173" priority="9" operator="equal">
      <formula>"주민오류"</formula>
    </cfRule>
    <cfRule type="cellIs" dxfId="172" priority="10" operator="equal">
      <formula>"OK"</formula>
    </cfRule>
  </conditionalFormatting>
  <conditionalFormatting sqref="BB8">
    <cfRule type="cellIs" dxfId="171" priority="8" operator="equal">
      <formula>TRUE</formula>
    </cfRule>
  </conditionalFormatting>
  <conditionalFormatting sqref="BB8">
    <cfRule type="cellIs" dxfId="170" priority="7" operator="equal">
      <formula>FALSE</formula>
    </cfRule>
  </conditionalFormatting>
  <conditionalFormatting sqref="AW8">
    <cfRule type="cellIs" dxfId="169" priority="3" operator="equal">
      <formula>"주민오류"</formula>
    </cfRule>
    <cfRule type="cellIs" dxfId="168" priority="4" operator="equal">
      <formula>"법인오류"</formula>
    </cfRule>
    <cfRule type="cellIs" dxfId="167" priority="5" operator="equal">
      <formula>"주민오류"</formula>
    </cfRule>
    <cfRule type="cellIs" dxfId="166" priority="6" operator="equal">
      <formula>"OK"</formula>
    </cfRule>
  </conditionalFormatting>
  <conditionalFormatting sqref="AW8">
    <cfRule type="cellIs" dxfId="165" priority="1" operator="equal">
      <formula>"주민오류"</formula>
    </cfRule>
    <cfRule type="cellIs" dxfId="164" priority="2" operator="equal">
      <formula>"OK"</formula>
    </cfRule>
  </conditionalFormatting>
  <printOptions horizontalCentered="1" verticalCentered="1"/>
  <pageMargins left="0.39370078740157483" right="0.39370078740157483" top="0.55118110236220474" bottom="0.35433070866141736" header="0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AE99F-6246-4F00-9670-EDF7F232B123}">
  <sheetPr>
    <tabColor rgb="FFFFC000"/>
  </sheetPr>
  <dimension ref="A1:BB36"/>
  <sheetViews>
    <sheetView showGridLines="0" topLeftCell="A4" zoomScale="150" zoomScaleNormal="150" workbookViewId="0">
      <selection activeCell="AC15" sqref="AC15:AG15"/>
    </sheetView>
  </sheetViews>
  <sheetFormatPr defaultColWidth="2.75" defaultRowHeight="13.5" x14ac:dyDescent="0.3"/>
  <cols>
    <col min="1" max="48" width="2.75" style="1"/>
    <col min="49" max="49" width="5.75" style="1" customWidth="1"/>
    <col min="50" max="50" width="2.75" style="1"/>
    <col min="51" max="51" width="6" style="1" customWidth="1"/>
    <col min="52" max="53" width="2.75" style="1"/>
    <col min="54" max="54" width="4.5" style="1" customWidth="1"/>
    <col min="55" max="16384" width="2.75" style="1"/>
  </cols>
  <sheetData>
    <row r="1" spans="1:54" ht="20.25" x14ac:dyDescent="0.3">
      <c r="A1" s="55" t="s">
        <v>37</v>
      </c>
      <c r="B1" s="55"/>
      <c r="C1" s="55"/>
      <c r="D1" s="55"/>
      <c r="E1" s="55"/>
      <c r="F1" s="55"/>
      <c r="G1" s="55"/>
      <c r="H1" s="96" t="s">
        <v>178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8"/>
      <c r="AN1" s="55" t="s">
        <v>38</v>
      </c>
      <c r="AO1" s="55"/>
      <c r="AP1" s="55"/>
      <c r="AQ1" s="55"/>
      <c r="AR1" s="55"/>
      <c r="AS1" s="55"/>
      <c r="AT1" s="55"/>
    </row>
    <row r="2" spans="1:54" ht="3.75" customHeight="1" x14ac:dyDescent="0.3">
      <c r="A2" s="170" t="s">
        <v>186</v>
      </c>
      <c r="B2" s="171"/>
      <c r="C2" s="171"/>
      <c r="D2" s="176" t="s">
        <v>187</v>
      </c>
      <c r="E2" s="179"/>
      <c r="F2" s="179"/>
      <c r="G2" s="18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N2" s="55"/>
      <c r="AO2" s="55"/>
      <c r="AP2" s="55"/>
      <c r="AQ2" s="55"/>
      <c r="AR2" s="55"/>
      <c r="AS2" s="55"/>
      <c r="AT2" s="55"/>
    </row>
    <row r="3" spans="1:54" ht="16.5" customHeight="1" x14ac:dyDescent="0.3">
      <c r="A3" s="172"/>
      <c r="B3" s="173"/>
      <c r="C3" s="173"/>
      <c r="D3" s="177"/>
      <c r="E3" s="181"/>
      <c r="F3" s="181"/>
      <c r="G3" s="182"/>
      <c r="H3" s="11"/>
      <c r="I3" s="11"/>
      <c r="J3" s="11"/>
      <c r="K3" s="11"/>
      <c r="L3" s="11"/>
      <c r="M3" s="11"/>
      <c r="N3" s="11"/>
      <c r="O3" s="12" t="s">
        <v>42</v>
      </c>
      <c r="P3" s="10" t="s">
        <v>41</v>
      </c>
      <c r="Q3" s="13" t="s">
        <v>179</v>
      </c>
      <c r="R3" s="11"/>
      <c r="S3" s="13"/>
      <c r="T3" s="13"/>
      <c r="U3" s="13"/>
      <c r="V3" s="13"/>
      <c r="W3" s="13"/>
      <c r="X3" s="13"/>
      <c r="Y3" s="10"/>
      <c r="Z3" s="13" t="s">
        <v>180</v>
      </c>
      <c r="AA3" s="13"/>
      <c r="AB3" s="13"/>
      <c r="AC3" s="13"/>
      <c r="AD3" s="13"/>
      <c r="AE3" s="13"/>
      <c r="AF3" s="11"/>
      <c r="AG3" s="13"/>
      <c r="AH3" s="11"/>
      <c r="AI3" s="11"/>
      <c r="AN3" s="55"/>
      <c r="AO3" s="55"/>
      <c r="AP3" s="55"/>
      <c r="AQ3" s="55"/>
      <c r="AR3" s="55"/>
      <c r="AS3" s="55"/>
      <c r="AT3" s="55"/>
      <c r="AW3" s="1" t="s">
        <v>53</v>
      </c>
    </row>
    <row r="4" spans="1:54" ht="3.75" customHeight="1" x14ac:dyDescent="0.3">
      <c r="A4" s="174"/>
      <c r="B4" s="175"/>
      <c r="C4" s="175"/>
      <c r="D4" s="178"/>
      <c r="E4" s="183"/>
      <c r="F4" s="183"/>
      <c r="G4" s="18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N4" s="55"/>
      <c r="AO4" s="55"/>
      <c r="AP4" s="55"/>
      <c r="AQ4" s="55"/>
      <c r="AR4" s="55"/>
      <c r="AS4" s="55"/>
      <c r="AT4" s="55"/>
    </row>
    <row r="5" spans="1:54" ht="18.75" customHeight="1" x14ac:dyDescent="0.3">
      <c r="A5" s="74" t="s">
        <v>7</v>
      </c>
      <c r="B5" s="45" t="s">
        <v>12</v>
      </c>
      <c r="C5" s="4" t="s">
        <v>9</v>
      </c>
      <c r="D5" s="4"/>
      <c r="E5" s="4"/>
      <c r="F5" s="4"/>
      <c r="G5" s="5"/>
      <c r="H5" s="227" t="s">
        <v>276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45" t="s">
        <v>24</v>
      </c>
      <c r="AB5" s="4" t="s">
        <v>21</v>
      </c>
      <c r="AC5" s="4"/>
      <c r="AD5" s="4"/>
      <c r="AE5" s="4"/>
      <c r="AF5" s="4"/>
      <c r="AG5" s="5"/>
      <c r="AH5" s="85">
        <v>1248112344</v>
      </c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7"/>
      <c r="AV5" s="20">
        <f>IF(10-MOD(MID(AH5,1,1)*1+MID(AH5,2,1)*3+MID(AH5,3,1)*7+MID(AH5,4,1)*1+MID(AH5,5,1)*3+MID(AH5,6,1)*7+MID(AH5,7,1)*1+MID(AH5,8,1)*3+INT((MID(AH5,9,1)*5)/10)+MOD(MID(AH5,9,1)*5,10),10)=10,0,10-MOD(MID(AH5,1,1)*1+MID(AH5,2,1)*3+MID(AH5,3,1)*7+MID(AH5,4,1)*1+MID(AH5,5,1)*3+MID(AH5,6,1)*7+MID(AH5,7,1)*1+MID(AH5,8,1)*3+INT((MID(AH5,9,1)*5)/10)+MOD(MID(AH5,9,1)*5,10),10))</f>
        <v>4</v>
      </c>
      <c r="AW5" s="44" t="str">
        <f>IF(INT(MID(AH5,10,1))=AV5,"OK","사업자오류")</f>
        <v>OK</v>
      </c>
      <c r="AZ5" s="1">
        <f>LEN(AH5)</f>
        <v>10</v>
      </c>
      <c r="BA5" s="1">
        <v>10</v>
      </c>
      <c r="BB5" s="1" t="b">
        <f>AZ5=BA5</f>
        <v>1</v>
      </c>
    </row>
    <row r="6" spans="1:54" ht="18.75" customHeight="1" x14ac:dyDescent="0.3">
      <c r="A6" s="55"/>
      <c r="B6" s="68" t="s">
        <v>14</v>
      </c>
      <c r="C6" s="209" t="s">
        <v>10</v>
      </c>
      <c r="D6" s="209"/>
      <c r="E6" s="209"/>
      <c r="F6" s="209"/>
      <c r="G6" s="210"/>
      <c r="H6" s="200" t="s">
        <v>277</v>
      </c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2"/>
      <c r="AA6" s="196" t="s">
        <v>190</v>
      </c>
      <c r="AB6" s="197"/>
      <c r="AC6" s="118" t="s">
        <v>34</v>
      </c>
      <c r="AD6" s="119"/>
      <c r="AE6" s="120"/>
      <c r="AF6" s="82" t="s">
        <v>279</v>
      </c>
      <c r="AG6" s="83"/>
      <c r="AH6" s="83"/>
      <c r="AI6" s="83"/>
      <c r="AJ6" s="83"/>
      <c r="AK6" s="84"/>
      <c r="AL6" s="118" t="s">
        <v>202</v>
      </c>
      <c r="AM6" s="119"/>
      <c r="AN6" s="120"/>
      <c r="AO6" s="82"/>
      <c r="AP6" s="83"/>
      <c r="AQ6" s="83"/>
      <c r="AR6" s="83"/>
      <c r="AS6" s="83"/>
      <c r="AT6" s="84"/>
    </row>
    <row r="7" spans="1:54" ht="18.75" customHeight="1" x14ac:dyDescent="0.3">
      <c r="A7" s="55"/>
      <c r="B7" s="71"/>
      <c r="C7" s="211"/>
      <c r="D7" s="211"/>
      <c r="E7" s="211"/>
      <c r="F7" s="211"/>
      <c r="G7" s="212"/>
      <c r="H7" s="203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5"/>
      <c r="AA7" s="198"/>
      <c r="AB7" s="199"/>
      <c r="AC7" s="118" t="s">
        <v>204</v>
      </c>
      <c r="AD7" s="119"/>
      <c r="AE7" s="120"/>
      <c r="AF7" s="82" t="s">
        <v>278</v>
      </c>
      <c r="AG7" s="83"/>
      <c r="AH7" s="83"/>
      <c r="AI7" s="83"/>
      <c r="AJ7" s="83"/>
      <c r="AK7" s="83"/>
      <c r="AL7" s="118" t="s">
        <v>203</v>
      </c>
      <c r="AM7" s="119"/>
      <c r="AN7" s="120"/>
      <c r="AO7" s="82"/>
      <c r="AP7" s="83"/>
      <c r="AQ7" s="83"/>
      <c r="AR7" s="83"/>
      <c r="AS7" s="83"/>
      <c r="AT7" s="84"/>
    </row>
    <row r="8" spans="1:54" ht="18.75" customHeight="1" x14ac:dyDescent="0.3">
      <c r="A8" s="55"/>
      <c r="B8" s="45" t="s">
        <v>23</v>
      </c>
      <c r="C8" s="4" t="s">
        <v>11</v>
      </c>
      <c r="D8" s="4"/>
      <c r="E8" s="4"/>
      <c r="F8" s="4"/>
      <c r="G8" s="5"/>
      <c r="H8" s="100" t="s">
        <v>100</v>
      </c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2"/>
      <c r="AA8" s="45" t="s">
        <v>17</v>
      </c>
      <c r="AB8" s="4" t="s">
        <v>22</v>
      </c>
      <c r="AC8" s="4"/>
      <c r="AD8" s="4"/>
      <c r="AE8" s="4"/>
      <c r="AF8" s="4"/>
      <c r="AG8" s="5"/>
      <c r="AH8" s="88">
        <v>1348110012344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90"/>
      <c r="AV8" s="20">
        <f>IF(MID(AH5,4,1)="8",IF(10=10-MOD((MID(AH8,1,1)*1+MID(AH8,2,1)*2+MID(AH8,3,1)*1+MID(AH8,4,1)*2+MID(AH8,5,1)*1+MID(AH8,6,1)*2+MID(AH8,7,1)*1+MID(AH8,8,1)*2+MID(AH8,9,1)*1+MID(AH8,10,1)*2+MID(AH8,11,1)*1+MID(AH8,12,1)*2),10),0,10-MOD((MID(AH8,1,1)*1+MID(AH8,2,1)*2+MID(AH8,3,1)*1+MID(AH8,4,1)*2+MID(AH8,5,1)*1+MID(AH8,6,1)*2+MID(AH8,7,1)*1+MID(AH8,8,1)*2+MID(AH8,9,1)*1+MID(AH8,10,1)*2+MID(AH8,11,1)*1+MID(AH8,12,1)*2),10)),IF(LEN(CLEAN(AH8))=10,IF(AND(VALUE(MID(AH8,4,1))&gt;=1,VALUE(MID(AH8,4,1))&lt;=4),MOD(11-MOD(0*2+0*3+0*4+MID(AH8,1,1)*5+MID(AH8,2,1)*6+MID(AH8,3,1)*7+MID(AH8,4,1)*8+MID(AH8,5,1)*9+MID(AH8,6,1)*2+MID(AH8,7,1)*3+MID(AH8,8,1)*4+MID(AH8,9,1)*5,11),10),IF(AND(VALUE(MID(AH8,4,1))&gt;=5,VALUE(MID(AH8,4,1))&lt;=8),MOD(11-MOD(0*2+0*3+0*4+MID(AH8,1,1)*5+MID(AH8,2,1)*6+MID(AH8,3,1)*7+MID(AH8,4,1)*8+MID(AH8,5,1)*9+MID(AH8,6,1)*2+MID(AH8,7,1)*3+MID(AH8,8,1)*4+MID(AH8,9,1)*5,11),10),"오류")),IF(LEN(CLEAN(AH8))=11,IF(AND(VALUE(MID(AH8,5,1))&gt;=1,VALUE(MID(AH8,5,1))&lt;=4),MOD(11-MOD(0*2+0*3+MID(AH8,1,1)*4+MID(AH8,2,1)*5+MID(AH8,3,1)*6+MID(AH8,4,1)*7+MID(AH8,5,1)*8+MID(AH8,6,1)*9+MID(AH8,7,1)*2+MID(AH8,8,1)*3+MID(AH8,9,1)*4+MID(AH8,10,1)*5,11),10),IF(AND(VALUE(MID(AH8,5,1))&gt;=5,VALUE(MID(AH8,5,1))&lt;=8),MOD(11-MOD(0*2+0*3+MID(AH8,1,1)*4+MID(AH8,2,1)*5+MID(AH8,3,1)*6+MID(AH8,4,1)*7+MID(AH8,5,1)*8+MID(AH8,6,1)*9+MID(AH8,7,1)*2+MID(AH8,8,1)*3+MID(AH8,9,1)*4+MID(AH8,10,1)*5,11),10),"오류")),IF(LEN(CLEAN(AH8))=12,IF(AND(VALUE(MID(AH8,6,1))&gt;=1,VALUE(MID(AH8,6,1))&lt;=4),MOD(11-MOD(0*2+MID(AH8,1,1)*3+MID(AH8,2,1)*4+MID(AH8,3,1)*5+MID(AH8,4,1)*6+MID(AH8,5,1)*7+MID(AH8,6,1)*8+MID(AH8,7,1)*9+MID(AH8,8,1)*2+MID(AH8,9,1)*3+MID(AH8,10,1)*4+MID(AH8,11,1)*5,11),10),IF(AND(VALUE(MID(AH8,7,1))&gt;=5,VALUE(MID(AH8,7,1))&lt;=8),MOD(11-MOD(0*2+MID(AH8,1,1)*3+MID(AH8,2,1)*4+MID(AH8,3,1)*5+MID(AH8,4,1)*6+MID(AH8,5,1)*7+MID(AH8,6,1)*8+MID(AH8,7,1)*9+MID(AH8,8,1)*2+MID(AH8,9,1)*3+MID(AH8,10,1)*4+MID(AH8,11,1)*5,11),10),"오류")),IF(AND(VALUE(MID(AH8,7,1))&gt;=1,VALUE(MID(AH8,7,1))&lt;=4),MOD(11-MOD(MID(AH8,1,1)*2+MID(AH8,2,1)*3+MID(AH8,3,1)*4+MID(AH8,4,1)*5+MID(AH8,5,1)*6+MID(AH8,6,1)*7+MID(AH8,7,1)*8+MID(AH8,8,1)*9+MID(AH8,9,1)*2+MID(AH8,10,1)*3+MID(AH8,11,1)*4+MID(AH8,12,1)*5,11),10),IF(AND(VALUE(MID(AH8,7,1))&gt;=5,VALUE(MID(AH8,7,1))&lt;=8),IF(LEN(CLEAN(AH8))=12,MOD(MOD(11-MOD(0*2+MID(AH8,1,1)*3+MID(AH8,2,1)*4+MID(AH8,3,1)*5+MID(AH8,4,1)*6+MID(AH8,5,1)*7+MID(AH8,6,1)*8+MID(AH8,7,1)*9+MID(AH8,8,1)*2+MID(AH8,9,1)*3+MID(AH8,10,1)*4+MID(AH8,11,1)*5,11),10)+2,10),MOD(MOD(11-MOD(MID(AH8,1,1)*2+MID(AH8,2,1)*3+MID(AH8,3,1)*4+MID(AH8,4,1)*5+MID(AH8,5,1)*6+MID(AH8,6,1)*7+MID(AH8,7,1)*8+MID(AH8,8,1)*9+MID(AH8,9,1)*2+MID(AH8,10,1)*3+MID(AH8,11,1)*4+MID(AH8,12,1)*5,11),10)+2,10))))))))</f>
        <v>4</v>
      </c>
      <c r="AW8" s="42" t="str">
        <f>IF(MID(AH5,4,1)="8",IF(INT(RIGHT(AH8,1))=AV8,"OK","법인오류"),IF(INT(RIGHT(AH8,1))=AV8,"OK","주민오류"))</f>
        <v>OK</v>
      </c>
      <c r="AX8" s="1">
        <f>LEN(AH8)</f>
        <v>13</v>
      </c>
      <c r="AZ8" s="1">
        <f>LEN(AH8)</f>
        <v>13</v>
      </c>
      <c r="BA8" s="1">
        <v>13</v>
      </c>
      <c r="BB8" s="1" t="b">
        <f>AZ8=BA8</f>
        <v>1</v>
      </c>
    </row>
    <row r="9" spans="1:54" ht="18.75" customHeight="1" thickBot="1" x14ac:dyDescent="0.35">
      <c r="A9" s="224" t="s">
        <v>191</v>
      </c>
      <c r="B9" s="224"/>
      <c r="C9" s="224"/>
      <c r="D9" s="224"/>
      <c r="E9" s="224"/>
      <c r="F9" s="224"/>
      <c r="G9" s="224"/>
      <c r="H9" s="113" t="s">
        <v>201</v>
      </c>
      <c r="I9" s="114"/>
      <c r="J9" s="114"/>
      <c r="K9" s="114"/>
      <c r="L9" s="114"/>
      <c r="M9" s="114"/>
      <c r="N9" s="114"/>
      <c r="O9" s="115"/>
      <c r="P9" s="49" t="s">
        <v>19</v>
      </c>
      <c r="Q9" s="11" t="s">
        <v>26</v>
      </c>
      <c r="R9" s="11"/>
      <c r="S9" s="15"/>
      <c r="T9" s="194" t="s">
        <v>200</v>
      </c>
      <c r="U9" s="99"/>
      <c r="V9" s="99"/>
      <c r="W9" s="99"/>
      <c r="X9" s="99"/>
      <c r="Y9" s="99"/>
      <c r="Z9" s="195"/>
      <c r="AA9" s="43" t="s">
        <v>192</v>
      </c>
      <c r="AB9" s="116" t="s">
        <v>182</v>
      </c>
      <c r="AC9" s="116"/>
      <c r="AD9" s="117"/>
      <c r="AE9" s="225">
        <f>SUM(AW11:AW16,AY11:AY16)</f>
        <v>60</v>
      </c>
      <c r="AF9" s="226"/>
      <c r="AG9" s="28" t="s">
        <v>183</v>
      </c>
      <c r="AH9" s="134" t="s">
        <v>193</v>
      </c>
      <c r="AI9" s="116"/>
      <c r="AJ9" s="116"/>
      <c r="AK9" s="116"/>
      <c r="AL9" s="116"/>
      <c r="AM9" s="116"/>
      <c r="AN9" s="117"/>
      <c r="AO9" s="206">
        <v>43831</v>
      </c>
      <c r="AP9" s="207"/>
      <c r="AQ9" s="207"/>
      <c r="AR9" s="207"/>
      <c r="AS9" s="207"/>
      <c r="AT9" s="208"/>
    </row>
    <row r="10" spans="1:54" ht="30" customHeight="1" x14ac:dyDescent="0.3">
      <c r="A10" s="124" t="s">
        <v>207</v>
      </c>
      <c r="B10" s="125"/>
      <c r="C10" s="126"/>
      <c r="D10" s="152" t="s">
        <v>206</v>
      </c>
      <c r="E10" s="153"/>
      <c r="F10" s="153"/>
      <c r="G10" s="153"/>
      <c r="H10" s="153"/>
      <c r="I10" s="153"/>
      <c r="J10" s="154"/>
      <c r="K10" s="155" t="s">
        <v>195</v>
      </c>
      <c r="L10" s="156"/>
      <c r="M10" s="156"/>
      <c r="N10" s="156"/>
      <c r="O10" s="156"/>
      <c r="P10" s="156"/>
      <c r="Q10" s="157"/>
      <c r="R10" s="158" t="s">
        <v>199</v>
      </c>
      <c r="S10" s="156"/>
      <c r="T10" s="156"/>
      <c r="U10" s="156"/>
      <c r="V10" s="156"/>
      <c r="W10" s="159"/>
      <c r="X10" s="124" t="s">
        <v>207</v>
      </c>
      <c r="Y10" s="125"/>
      <c r="Z10" s="126"/>
      <c r="AA10" s="152" t="s">
        <v>206</v>
      </c>
      <c r="AB10" s="153"/>
      <c r="AC10" s="153"/>
      <c r="AD10" s="153"/>
      <c r="AE10" s="153"/>
      <c r="AF10" s="153"/>
      <c r="AG10" s="154"/>
      <c r="AH10" s="155" t="s">
        <v>195</v>
      </c>
      <c r="AI10" s="156"/>
      <c r="AJ10" s="156"/>
      <c r="AK10" s="156"/>
      <c r="AL10" s="156"/>
      <c r="AM10" s="156"/>
      <c r="AN10" s="157"/>
      <c r="AO10" s="158" t="s">
        <v>199</v>
      </c>
      <c r="AP10" s="156"/>
      <c r="AQ10" s="156"/>
      <c r="AR10" s="156"/>
      <c r="AS10" s="156"/>
      <c r="AT10" s="159"/>
      <c r="AV10" s="1" t="s">
        <v>208</v>
      </c>
    </row>
    <row r="11" spans="1:54" ht="18.75" customHeight="1" x14ac:dyDescent="0.3">
      <c r="A11" s="121" t="s">
        <v>196</v>
      </c>
      <c r="B11" s="122"/>
      <c r="C11" s="123"/>
      <c r="D11" s="160" t="s">
        <v>181</v>
      </c>
      <c r="E11" s="162"/>
      <c r="F11" s="160" t="s">
        <v>194</v>
      </c>
      <c r="G11" s="161"/>
      <c r="H11" s="161"/>
      <c r="I11" s="161"/>
      <c r="J11" s="162"/>
      <c r="K11" s="160" t="s">
        <v>181</v>
      </c>
      <c r="L11" s="162"/>
      <c r="M11" s="160" t="s">
        <v>194</v>
      </c>
      <c r="N11" s="161"/>
      <c r="O11" s="161"/>
      <c r="P11" s="161"/>
      <c r="Q11" s="162"/>
      <c r="R11" s="160" t="s">
        <v>181</v>
      </c>
      <c r="S11" s="162"/>
      <c r="T11" s="160" t="s">
        <v>194</v>
      </c>
      <c r="U11" s="161"/>
      <c r="V11" s="161"/>
      <c r="W11" s="163"/>
      <c r="X11" s="121" t="s">
        <v>196</v>
      </c>
      <c r="Y11" s="122"/>
      <c r="Z11" s="123"/>
      <c r="AA11" s="160" t="s">
        <v>181</v>
      </c>
      <c r="AB11" s="162"/>
      <c r="AC11" s="160" t="s">
        <v>194</v>
      </c>
      <c r="AD11" s="161"/>
      <c r="AE11" s="161"/>
      <c r="AF11" s="161"/>
      <c r="AG11" s="162"/>
      <c r="AH11" s="160" t="s">
        <v>181</v>
      </c>
      <c r="AI11" s="162"/>
      <c r="AJ11" s="160" t="s">
        <v>194</v>
      </c>
      <c r="AK11" s="161"/>
      <c r="AL11" s="161"/>
      <c r="AM11" s="161"/>
      <c r="AN11" s="162"/>
      <c r="AO11" s="160" t="s">
        <v>181</v>
      </c>
      <c r="AP11" s="162"/>
      <c r="AQ11" s="160" t="s">
        <v>194</v>
      </c>
      <c r="AR11" s="161"/>
      <c r="AS11" s="161"/>
      <c r="AT11" s="163"/>
      <c r="AV11" s="48">
        <v>1</v>
      </c>
      <c r="AW11" s="294">
        <f>6+5</f>
        <v>11</v>
      </c>
      <c r="AX11" s="48">
        <v>7</v>
      </c>
      <c r="AY11" s="294">
        <v>6</v>
      </c>
    </row>
    <row r="12" spans="1:54" ht="18.75" customHeight="1" x14ac:dyDescent="0.3">
      <c r="A12" s="216">
        <f>AO9</f>
        <v>43831</v>
      </c>
      <c r="B12" s="217"/>
      <c r="C12" s="218"/>
      <c r="D12" s="82">
        <v>32</v>
      </c>
      <c r="E12" s="84"/>
      <c r="F12" s="135">
        <f>111641841+208870555</f>
        <v>320512396</v>
      </c>
      <c r="G12" s="136"/>
      <c r="H12" s="136"/>
      <c r="I12" s="136"/>
      <c r="J12" s="137"/>
      <c r="K12" s="138"/>
      <c r="L12" s="84"/>
      <c r="M12" s="139">
        <f>F12-T12</f>
        <v>320512396</v>
      </c>
      <c r="N12" s="140"/>
      <c r="O12" s="140"/>
      <c r="P12" s="140"/>
      <c r="Q12" s="141"/>
      <c r="R12" s="139">
        <f>D12-K12</f>
        <v>32</v>
      </c>
      <c r="S12" s="141"/>
      <c r="T12" s="135"/>
      <c r="U12" s="136"/>
      <c r="V12" s="136"/>
      <c r="W12" s="142"/>
      <c r="X12" s="216">
        <f>EOMONTH(A17,1)</f>
        <v>44043</v>
      </c>
      <c r="Y12" s="217"/>
      <c r="Z12" s="218"/>
      <c r="AA12" s="82">
        <v>32</v>
      </c>
      <c r="AB12" s="84"/>
      <c r="AC12" s="135">
        <v>127442032</v>
      </c>
      <c r="AD12" s="136"/>
      <c r="AE12" s="136"/>
      <c r="AF12" s="136"/>
      <c r="AG12" s="137"/>
      <c r="AH12" s="138"/>
      <c r="AI12" s="84"/>
      <c r="AJ12" s="139">
        <f>AC12-AQ12</f>
        <v>127442032</v>
      </c>
      <c r="AK12" s="140"/>
      <c r="AL12" s="140"/>
      <c r="AM12" s="140"/>
      <c r="AN12" s="141"/>
      <c r="AO12" s="139">
        <f>AA12-AH12</f>
        <v>32</v>
      </c>
      <c r="AP12" s="141"/>
      <c r="AQ12" s="135"/>
      <c r="AR12" s="136"/>
      <c r="AS12" s="136"/>
      <c r="AT12" s="142"/>
      <c r="AV12" s="48">
        <v>2</v>
      </c>
      <c r="AW12" s="294">
        <v>6</v>
      </c>
      <c r="AX12" s="48">
        <v>8</v>
      </c>
      <c r="AY12" s="294">
        <v>6</v>
      </c>
    </row>
    <row r="13" spans="1:54" ht="18.75" customHeight="1" x14ac:dyDescent="0.3">
      <c r="A13" s="216">
        <f>EOMONTH(A12,1)</f>
        <v>43890</v>
      </c>
      <c r="B13" s="217"/>
      <c r="C13" s="218"/>
      <c r="D13" s="82">
        <v>32</v>
      </c>
      <c r="E13" s="84"/>
      <c r="F13" s="135">
        <v>111631904</v>
      </c>
      <c r="G13" s="136"/>
      <c r="H13" s="136"/>
      <c r="I13" s="136"/>
      <c r="J13" s="137"/>
      <c r="K13" s="138"/>
      <c r="L13" s="84"/>
      <c r="M13" s="139">
        <f t="shared" ref="M13:M17" si="0">F13-T13</f>
        <v>111631904</v>
      </c>
      <c r="N13" s="140"/>
      <c r="O13" s="140"/>
      <c r="P13" s="140"/>
      <c r="Q13" s="141"/>
      <c r="R13" s="139">
        <f t="shared" ref="R13:R17" si="1">D13-K13</f>
        <v>32</v>
      </c>
      <c r="S13" s="141"/>
      <c r="T13" s="135"/>
      <c r="U13" s="136"/>
      <c r="V13" s="136"/>
      <c r="W13" s="142"/>
      <c r="X13" s="216">
        <f>EOMONTH(X12,1)</f>
        <v>44074</v>
      </c>
      <c r="Y13" s="217"/>
      <c r="Z13" s="218"/>
      <c r="AA13" s="82">
        <v>32</v>
      </c>
      <c r="AB13" s="84"/>
      <c r="AC13" s="135">
        <v>111800006</v>
      </c>
      <c r="AD13" s="136"/>
      <c r="AE13" s="136"/>
      <c r="AF13" s="136"/>
      <c r="AG13" s="137"/>
      <c r="AH13" s="138"/>
      <c r="AI13" s="84"/>
      <c r="AJ13" s="139">
        <f t="shared" ref="AJ13:AJ18" si="2">AC13-AQ13</f>
        <v>111800006</v>
      </c>
      <c r="AK13" s="140"/>
      <c r="AL13" s="140"/>
      <c r="AM13" s="140"/>
      <c r="AN13" s="141"/>
      <c r="AO13" s="139">
        <f t="shared" ref="AO13:AO17" si="3">AA13-AH13</f>
        <v>32</v>
      </c>
      <c r="AP13" s="141"/>
      <c r="AQ13" s="135"/>
      <c r="AR13" s="136"/>
      <c r="AS13" s="136"/>
      <c r="AT13" s="142"/>
      <c r="AV13" s="48">
        <v>3</v>
      </c>
      <c r="AW13" s="294">
        <v>6</v>
      </c>
      <c r="AX13" s="48">
        <v>9</v>
      </c>
      <c r="AY13" s="294">
        <v>7</v>
      </c>
    </row>
    <row r="14" spans="1:54" ht="18.75" customHeight="1" x14ac:dyDescent="0.3">
      <c r="A14" s="216">
        <f t="shared" ref="A14:A17" si="4">EOMONTH(A13,1)</f>
        <v>43921</v>
      </c>
      <c r="B14" s="217"/>
      <c r="C14" s="218"/>
      <c r="D14" s="82">
        <v>32</v>
      </c>
      <c r="E14" s="84"/>
      <c r="F14" s="135">
        <v>111973470</v>
      </c>
      <c r="G14" s="136"/>
      <c r="H14" s="136"/>
      <c r="I14" s="136"/>
      <c r="J14" s="137"/>
      <c r="K14" s="138"/>
      <c r="L14" s="84"/>
      <c r="M14" s="139">
        <f t="shared" si="0"/>
        <v>111973470</v>
      </c>
      <c r="N14" s="140"/>
      <c r="O14" s="140"/>
      <c r="P14" s="140"/>
      <c r="Q14" s="141"/>
      <c r="R14" s="139">
        <f t="shared" si="1"/>
        <v>32</v>
      </c>
      <c r="S14" s="141"/>
      <c r="T14" s="135"/>
      <c r="U14" s="136"/>
      <c r="V14" s="136"/>
      <c r="W14" s="142"/>
      <c r="X14" s="216">
        <f t="shared" ref="X14:X17" si="5">EOMONTH(X13,1)</f>
        <v>44104</v>
      </c>
      <c r="Y14" s="217"/>
      <c r="Z14" s="218"/>
      <c r="AA14" s="82">
        <v>33</v>
      </c>
      <c r="AB14" s="84"/>
      <c r="AC14" s="135">
        <v>116564215</v>
      </c>
      <c r="AD14" s="136"/>
      <c r="AE14" s="136"/>
      <c r="AF14" s="136"/>
      <c r="AG14" s="137"/>
      <c r="AH14" s="138"/>
      <c r="AI14" s="84"/>
      <c r="AJ14" s="139">
        <f t="shared" si="2"/>
        <v>116564215</v>
      </c>
      <c r="AK14" s="140"/>
      <c r="AL14" s="140"/>
      <c r="AM14" s="140"/>
      <c r="AN14" s="141"/>
      <c r="AO14" s="139">
        <f t="shared" si="3"/>
        <v>33</v>
      </c>
      <c r="AP14" s="141"/>
      <c r="AQ14" s="135"/>
      <c r="AR14" s="136"/>
      <c r="AS14" s="136"/>
      <c r="AT14" s="142"/>
      <c r="AV14" s="48">
        <v>4</v>
      </c>
      <c r="AW14" s="294">
        <v>6</v>
      </c>
      <c r="AX14" s="48">
        <v>10</v>
      </c>
      <c r="AY14" s="294"/>
    </row>
    <row r="15" spans="1:54" ht="18.75" customHeight="1" x14ac:dyDescent="0.3">
      <c r="A15" s="216">
        <f t="shared" si="4"/>
        <v>43951</v>
      </c>
      <c r="B15" s="217"/>
      <c r="C15" s="218"/>
      <c r="D15" s="82">
        <v>32</v>
      </c>
      <c r="E15" s="84"/>
      <c r="F15" s="135">
        <v>117453914</v>
      </c>
      <c r="G15" s="136"/>
      <c r="H15" s="136"/>
      <c r="I15" s="136"/>
      <c r="J15" s="137"/>
      <c r="K15" s="138"/>
      <c r="L15" s="84"/>
      <c r="M15" s="139">
        <f t="shared" si="0"/>
        <v>117453914</v>
      </c>
      <c r="N15" s="140"/>
      <c r="O15" s="140"/>
      <c r="P15" s="140"/>
      <c r="Q15" s="141"/>
      <c r="R15" s="139">
        <f t="shared" si="1"/>
        <v>32</v>
      </c>
      <c r="S15" s="141"/>
      <c r="T15" s="135"/>
      <c r="U15" s="136"/>
      <c r="V15" s="136"/>
      <c r="W15" s="142"/>
      <c r="X15" s="216">
        <f t="shared" si="5"/>
        <v>44135</v>
      </c>
      <c r="Y15" s="217"/>
      <c r="Z15" s="218"/>
      <c r="AA15" s="82"/>
      <c r="AB15" s="84"/>
      <c r="AC15" s="135"/>
      <c r="AD15" s="136"/>
      <c r="AE15" s="136"/>
      <c r="AF15" s="136"/>
      <c r="AG15" s="137"/>
      <c r="AH15" s="138"/>
      <c r="AI15" s="84"/>
      <c r="AJ15" s="139">
        <f t="shared" si="2"/>
        <v>0</v>
      </c>
      <c r="AK15" s="140"/>
      <c r="AL15" s="140"/>
      <c r="AM15" s="140"/>
      <c r="AN15" s="141"/>
      <c r="AO15" s="139">
        <f t="shared" si="3"/>
        <v>0</v>
      </c>
      <c r="AP15" s="141"/>
      <c r="AQ15" s="135"/>
      <c r="AR15" s="136"/>
      <c r="AS15" s="136"/>
      <c r="AT15" s="142"/>
      <c r="AV15" s="48">
        <v>5</v>
      </c>
      <c r="AW15" s="294">
        <v>6</v>
      </c>
      <c r="AX15" s="48">
        <v>11</v>
      </c>
      <c r="AY15" s="294"/>
    </row>
    <row r="16" spans="1:54" ht="18.75" customHeight="1" x14ac:dyDescent="0.3">
      <c r="A16" s="216">
        <f t="shared" si="4"/>
        <v>43982</v>
      </c>
      <c r="B16" s="217"/>
      <c r="C16" s="218"/>
      <c r="D16" s="82">
        <v>32</v>
      </c>
      <c r="E16" s="84"/>
      <c r="F16" s="135">
        <v>112537966</v>
      </c>
      <c r="G16" s="136"/>
      <c r="H16" s="136"/>
      <c r="I16" s="136"/>
      <c r="J16" s="137"/>
      <c r="K16" s="138"/>
      <c r="L16" s="84"/>
      <c r="M16" s="139">
        <f t="shared" si="0"/>
        <v>112537966</v>
      </c>
      <c r="N16" s="140"/>
      <c r="O16" s="140"/>
      <c r="P16" s="140"/>
      <c r="Q16" s="141"/>
      <c r="R16" s="139">
        <f t="shared" si="1"/>
        <v>32</v>
      </c>
      <c r="S16" s="141"/>
      <c r="T16" s="135"/>
      <c r="U16" s="136"/>
      <c r="V16" s="136"/>
      <c r="W16" s="142"/>
      <c r="X16" s="216">
        <f t="shared" si="5"/>
        <v>44165</v>
      </c>
      <c r="Y16" s="217"/>
      <c r="Z16" s="218"/>
      <c r="AA16" s="82"/>
      <c r="AB16" s="84"/>
      <c r="AC16" s="135"/>
      <c r="AD16" s="136"/>
      <c r="AE16" s="136"/>
      <c r="AF16" s="136"/>
      <c r="AG16" s="137"/>
      <c r="AH16" s="138"/>
      <c r="AI16" s="84"/>
      <c r="AJ16" s="139">
        <f t="shared" si="2"/>
        <v>0</v>
      </c>
      <c r="AK16" s="140"/>
      <c r="AL16" s="140"/>
      <c r="AM16" s="140"/>
      <c r="AN16" s="141"/>
      <c r="AO16" s="139">
        <f t="shared" si="3"/>
        <v>0</v>
      </c>
      <c r="AP16" s="141"/>
      <c r="AQ16" s="135"/>
      <c r="AR16" s="136"/>
      <c r="AS16" s="136"/>
      <c r="AT16" s="142"/>
      <c r="AV16" s="48">
        <v>6</v>
      </c>
      <c r="AW16" s="294">
        <v>6</v>
      </c>
      <c r="AX16" s="48">
        <v>12</v>
      </c>
      <c r="AY16" s="294"/>
    </row>
    <row r="17" spans="1:49" ht="18.75" customHeight="1" thickBot="1" x14ac:dyDescent="0.35">
      <c r="A17" s="216">
        <f t="shared" si="4"/>
        <v>44012</v>
      </c>
      <c r="B17" s="217"/>
      <c r="C17" s="218"/>
      <c r="D17" s="82">
        <v>32</v>
      </c>
      <c r="E17" s="84"/>
      <c r="F17" s="135">
        <v>112132925</v>
      </c>
      <c r="G17" s="136"/>
      <c r="H17" s="136"/>
      <c r="I17" s="136"/>
      <c r="J17" s="137"/>
      <c r="K17" s="138"/>
      <c r="L17" s="84"/>
      <c r="M17" s="139">
        <f t="shared" si="0"/>
        <v>112132925</v>
      </c>
      <c r="N17" s="140"/>
      <c r="O17" s="140"/>
      <c r="P17" s="140"/>
      <c r="Q17" s="141"/>
      <c r="R17" s="139">
        <f t="shared" si="1"/>
        <v>32</v>
      </c>
      <c r="S17" s="141"/>
      <c r="T17" s="135"/>
      <c r="U17" s="136"/>
      <c r="V17" s="136"/>
      <c r="W17" s="142"/>
      <c r="X17" s="219">
        <f t="shared" si="5"/>
        <v>44196</v>
      </c>
      <c r="Y17" s="220"/>
      <c r="Z17" s="221"/>
      <c r="AA17" s="223"/>
      <c r="AB17" s="147"/>
      <c r="AC17" s="143"/>
      <c r="AD17" s="144"/>
      <c r="AE17" s="144"/>
      <c r="AF17" s="144"/>
      <c r="AG17" s="145"/>
      <c r="AH17" s="146"/>
      <c r="AI17" s="147"/>
      <c r="AJ17" s="148">
        <f t="shared" si="2"/>
        <v>0</v>
      </c>
      <c r="AK17" s="149"/>
      <c r="AL17" s="149"/>
      <c r="AM17" s="149"/>
      <c r="AN17" s="150"/>
      <c r="AO17" s="139">
        <f t="shared" si="3"/>
        <v>0</v>
      </c>
      <c r="AP17" s="141"/>
      <c r="AQ17" s="143"/>
      <c r="AR17" s="144"/>
      <c r="AS17" s="144"/>
      <c r="AT17" s="151"/>
    </row>
    <row r="18" spans="1:49" ht="18.75" customHeight="1" thickTop="1" thickBot="1" x14ac:dyDescent="0.35">
      <c r="A18" s="110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2"/>
      <c r="X18" s="213" t="s">
        <v>47</v>
      </c>
      <c r="Y18" s="214"/>
      <c r="Z18" s="215"/>
      <c r="AA18" s="222">
        <f>SUM(D12:E17,AA12:AB17)</f>
        <v>289</v>
      </c>
      <c r="AB18" s="166"/>
      <c r="AC18" s="127">
        <f>SUM(AC12:AG17,F12:J17)</f>
        <v>1242048828</v>
      </c>
      <c r="AD18" s="128"/>
      <c r="AE18" s="128"/>
      <c r="AF18" s="128"/>
      <c r="AG18" s="164"/>
      <c r="AH18" s="165">
        <f>SUM(K12:L17,AH12:AI17)</f>
        <v>0</v>
      </c>
      <c r="AI18" s="166"/>
      <c r="AJ18" s="127">
        <f t="shared" si="2"/>
        <v>1242048828</v>
      </c>
      <c r="AK18" s="128"/>
      <c r="AL18" s="128"/>
      <c r="AM18" s="128"/>
      <c r="AN18" s="164"/>
      <c r="AO18" s="127">
        <f>SUM(R12:S17,AO12:AP17)</f>
        <v>289</v>
      </c>
      <c r="AP18" s="164"/>
      <c r="AQ18" s="127">
        <f>SUM(T12:W17,AQ12:AT17)</f>
        <v>0</v>
      </c>
      <c r="AR18" s="128"/>
      <c r="AS18" s="128"/>
      <c r="AT18" s="129"/>
    </row>
    <row r="19" spans="1:49" ht="3.75" customHeight="1" x14ac:dyDescent="0.3">
      <c r="A19" s="53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4"/>
    </row>
    <row r="20" spans="1:49" x14ac:dyDescent="0.3">
      <c r="A20" s="14"/>
      <c r="B20" s="11" t="s">
        <v>198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5"/>
    </row>
    <row r="21" spans="1:49" ht="3.75" customHeight="1" x14ac:dyDescent="0.3">
      <c r="A21" s="14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5"/>
    </row>
    <row r="22" spans="1:49" ht="16.5" customHeight="1" x14ac:dyDescent="0.3">
      <c r="A22" s="131">
        <f ca="1">TODAY()</f>
        <v>44133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132"/>
    </row>
    <row r="23" spans="1:49" ht="3.75" customHeight="1" x14ac:dyDescent="0.3">
      <c r="A23" s="14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5"/>
    </row>
    <row r="24" spans="1:49" ht="16.5" customHeight="1" x14ac:dyDescent="0.3">
      <c r="A24" s="14"/>
      <c r="B24" s="11"/>
      <c r="C24" s="11"/>
      <c r="D24" s="11"/>
      <c r="E24" s="11"/>
      <c r="F24" s="11"/>
      <c r="G24" s="11"/>
      <c r="H24" s="11"/>
      <c r="I24" s="168" t="s">
        <v>30</v>
      </c>
      <c r="J24" s="168"/>
      <c r="K24" s="168"/>
      <c r="L24" s="168"/>
      <c r="M24" s="168"/>
      <c r="N24" s="168"/>
      <c r="O24" s="168"/>
      <c r="P24" s="81" t="str">
        <f>H5</f>
        <v>(주)선우</v>
      </c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133" t="s">
        <v>48</v>
      </c>
      <c r="AH24" s="133"/>
      <c r="AI24" s="133"/>
      <c r="AJ24" s="133"/>
      <c r="AK24" s="11"/>
      <c r="AL24" s="11"/>
      <c r="AM24" s="11"/>
      <c r="AN24" s="11"/>
      <c r="AO24" s="11"/>
      <c r="AP24" s="11"/>
      <c r="AQ24" s="11"/>
      <c r="AR24" s="11"/>
      <c r="AS24" s="11"/>
      <c r="AT24" s="15"/>
    </row>
    <row r="25" spans="1:49" x14ac:dyDescent="0.3">
      <c r="A25" s="14"/>
      <c r="B25" s="11"/>
      <c r="C25" s="11"/>
      <c r="D25" s="11"/>
      <c r="E25" s="11"/>
      <c r="F25" s="11"/>
      <c r="G25" s="11"/>
      <c r="H25" s="11"/>
      <c r="I25" s="168"/>
      <c r="J25" s="168"/>
      <c r="K25" s="168"/>
      <c r="L25" s="168"/>
      <c r="M25" s="168"/>
      <c r="N25" s="168"/>
      <c r="O25" s="168"/>
      <c r="P25" s="81" t="str">
        <f>H8</f>
        <v>주황규</v>
      </c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133"/>
      <c r="AH25" s="133"/>
      <c r="AI25" s="133"/>
      <c r="AJ25" s="133"/>
      <c r="AK25" s="11"/>
      <c r="AL25" s="11"/>
      <c r="AM25" s="11"/>
      <c r="AN25" s="11"/>
      <c r="AO25" s="11"/>
      <c r="AP25" s="11"/>
      <c r="AQ25" s="11"/>
      <c r="AR25" s="11"/>
      <c r="AS25" s="11"/>
      <c r="AT25" s="15"/>
    </row>
    <row r="26" spans="1:49" ht="11.25" customHeight="1" x14ac:dyDescent="0.3">
      <c r="A26" s="14" t="s">
        <v>184</v>
      </c>
      <c r="B26" s="11"/>
      <c r="C26" s="11"/>
      <c r="D26" s="11"/>
      <c r="E26" s="169" t="s">
        <v>51</v>
      </c>
      <c r="F26" s="169"/>
      <c r="G26" s="169"/>
      <c r="H26" s="99"/>
      <c r="I26" s="99"/>
      <c r="J26" s="99"/>
      <c r="K26" s="99"/>
      <c r="L26" s="11" t="s">
        <v>189</v>
      </c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7"/>
      <c r="AQ26" s="11"/>
      <c r="AR26" s="11"/>
      <c r="AS26" s="11"/>
      <c r="AT26" s="15"/>
    </row>
    <row r="27" spans="1:49" ht="18" customHeight="1" x14ac:dyDescent="0.3">
      <c r="A27" s="68" t="s">
        <v>33</v>
      </c>
      <c r="B27" s="69"/>
      <c r="C27" s="70"/>
      <c r="D27" s="55" t="s">
        <v>10</v>
      </c>
      <c r="E27" s="55"/>
      <c r="F27" s="55"/>
      <c r="G27" s="55"/>
      <c r="H27" s="130" t="s">
        <v>168</v>
      </c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88" t="s">
        <v>21</v>
      </c>
      <c r="AF27" s="189"/>
      <c r="AG27" s="189"/>
      <c r="AH27" s="189"/>
      <c r="AI27" s="189"/>
      <c r="AJ27" s="189"/>
      <c r="AK27" s="190"/>
      <c r="AL27" s="64">
        <v>3128512347</v>
      </c>
      <c r="AM27" s="64"/>
      <c r="AN27" s="64"/>
      <c r="AO27" s="64"/>
      <c r="AP27" s="64"/>
      <c r="AQ27" s="64"/>
      <c r="AR27" s="64"/>
      <c r="AS27" s="64"/>
      <c r="AT27" s="64"/>
      <c r="AV27" s="20">
        <f>IF(10-MOD(MID(AL27,1,1)*1+MID(AL27,2,1)*3+MID(AL27,3,1)*7+MID(AL27,4,1)*1+MID(AL27,5,1)*3+MID(AL27,6,1)*7+MID(AL27,7,1)*1+MID(AL27,8,1)*3+INT((MID(AL27,9,1)*5)/10)+MOD(MID(AL27,9,1)*5,10),10)=10,0,10-MOD(MID(AL27,1,1)*1+MID(AL27,2,1)*3+MID(AL27,3,1)*7+MID(AL27,4,1)*1+MID(AL27,5,1)*3+MID(AL27,6,1)*7+MID(AL27,7,1)*1+MID(AL27,8,1)*3+INT((MID(AL27,9,1)*5)/10)+MOD(MID(AL27,9,1)*5,10),10))</f>
        <v>7</v>
      </c>
      <c r="AW27" s="20" t="str">
        <f>IF(INT(MID(AL27,10,1))=AV27,"OK","사업자오류")</f>
        <v>OK</v>
      </c>
    </row>
    <row r="28" spans="1:49" ht="18" customHeight="1" x14ac:dyDescent="0.3">
      <c r="A28" s="71"/>
      <c r="B28" s="72"/>
      <c r="C28" s="73"/>
      <c r="D28" s="74" t="s">
        <v>38</v>
      </c>
      <c r="E28" s="74"/>
      <c r="F28" s="74"/>
      <c r="G28" s="74"/>
      <c r="H28" s="191" t="s">
        <v>205</v>
      </c>
      <c r="I28" s="192"/>
      <c r="J28" s="192"/>
      <c r="K28" s="192"/>
      <c r="L28" s="192"/>
      <c r="M28" s="192"/>
      <c r="N28" s="192"/>
      <c r="O28" s="193"/>
      <c r="P28" s="74" t="s">
        <v>197</v>
      </c>
      <c r="Q28" s="74"/>
      <c r="R28" s="74"/>
      <c r="S28" s="74"/>
      <c r="T28" s="74"/>
      <c r="U28" s="74"/>
      <c r="V28" s="74"/>
      <c r="W28" s="74"/>
      <c r="X28" s="185">
        <v>5432</v>
      </c>
      <c r="Y28" s="186"/>
      <c r="Z28" s="186"/>
      <c r="AA28" s="186"/>
      <c r="AB28" s="186"/>
      <c r="AC28" s="186"/>
      <c r="AD28" s="187"/>
      <c r="AE28" s="188" t="s">
        <v>34</v>
      </c>
      <c r="AF28" s="189"/>
      <c r="AG28" s="189"/>
      <c r="AH28" s="189"/>
      <c r="AI28" s="189"/>
      <c r="AJ28" s="189"/>
      <c r="AK28" s="190"/>
      <c r="AL28" s="95" t="s">
        <v>52</v>
      </c>
      <c r="AM28" s="95"/>
      <c r="AN28" s="95"/>
      <c r="AO28" s="95"/>
      <c r="AP28" s="95"/>
      <c r="AQ28" s="95"/>
      <c r="AR28" s="95"/>
      <c r="AS28" s="95"/>
      <c r="AT28" s="95"/>
    </row>
    <row r="29" spans="1:49" ht="3.75" customHeight="1" x14ac:dyDescent="0.3">
      <c r="A29" s="52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11"/>
      <c r="AR29" s="11"/>
      <c r="AS29" s="11"/>
      <c r="AT29" s="15"/>
    </row>
    <row r="30" spans="1:49" x14ac:dyDescent="0.3">
      <c r="A30" s="14"/>
      <c r="B30" s="11" t="s">
        <v>188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5"/>
    </row>
    <row r="31" spans="1:49" ht="3.75" customHeight="1" x14ac:dyDescent="0.3">
      <c r="A31" s="1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5"/>
    </row>
    <row r="32" spans="1:49" ht="16.5" customHeight="1" x14ac:dyDescent="0.3">
      <c r="A32" s="131">
        <f ca="1">TODAY()</f>
        <v>44133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11"/>
      <c r="AR32" s="11"/>
      <c r="AS32" s="11"/>
      <c r="AT32" s="15"/>
    </row>
    <row r="33" spans="1:46" ht="3.75" customHeight="1" x14ac:dyDescent="0.3">
      <c r="A33" s="14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5"/>
    </row>
    <row r="34" spans="1:46" ht="16.5" customHeight="1" x14ac:dyDescent="0.3">
      <c r="A34" s="14"/>
      <c r="B34" s="11"/>
      <c r="C34" s="11"/>
      <c r="D34" s="11"/>
      <c r="E34" s="11"/>
      <c r="F34" s="11"/>
      <c r="G34" s="11"/>
      <c r="H34" s="11"/>
      <c r="I34" s="11"/>
      <c r="J34" s="11"/>
      <c r="K34" s="168" t="s">
        <v>184</v>
      </c>
      <c r="L34" s="168"/>
      <c r="M34" s="168"/>
      <c r="N34" s="168"/>
      <c r="O34" s="168"/>
      <c r="P34" s="81" t="str">
        <f>E26</f>
        <v>선우회계법인</v>
      </c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11"/>
      <c r="AG34" s="167" t="s">
        <v>50</v>
      </c>
      <c r="AH34" s="167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5"/>
    </row>
    <row r="35" spans="1:46" x14ac:dyDescent="0.3">
      <c r="A35" s="14"/>
      <c r="B35" s="11"/>
      <c r="C35" s="11"/>
      <c r="D35" s="11"/>
      <c r="E35" s="11"/>
      <c r="F35" s="11"/>
      <c r="G35" s="11"/>
      <c r="H35" s="11"/>
      <c r="I35" s="11"/>
      <c r="J35" s="11"/>
      <c r="K35" s="168" t="s">
        <v>185</v>
      </c>
      <c r="L35" s="168"/>
      <c r="M35" s="168"/>
      <c r="N35" s="168"/>
      <c r="O35" s="168"/>
      <c r="P35" s="99" t="s">
        <v>280</v>
      </c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50"/>
      <c r="AG35" s="167"/>
      <c r="AH35" s="167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5"/>
    </row>
    <row r="36" spans="1:46" x14ac:dyDescent="0.3">
      <c r="A36" s="1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8"/>
    </row>
  </sheetData>
  <mergeCells count="168">
    <mergeCell ref="A1:G1"/>
    <mergeCell ref="H1:AM1"/>
    <mergeCell ref="AN1:AT1"/>
    <mergeCell ref="A2:C4"/>
    <mergeCell ref="D2:D4"/>
    <mergeCell ref="E2:G4"/>
    <mergeCell ref="AN2:AT4"/>
    <mergeCell ref="AO6:AT6"/>
    <mergeCell ref="AC7:AE7"/>
    <mergeCell ref="AF7:AK7"/>
    <mergeCell ref="AL7:AN7"/>
    <mergeCell ref="AO7:AT7"/>
    <mergeCell ref="H8:Z8"/>
    <mergeCell ref="AH8:AT8"/>
    <mergeCell ref="A5:A8"/>
    <mergeCell ref="H5:Z5"/>
    <mergeCell ref="AH5:AT5"/>
    <mergeCell ref="B6:B7"/>
    <mergeCell ref="C6:G7"/>
    <mergeCell ref="H6:Z7"/>
    <mergeCell ref="AA6:AB7"/>
    <mergeCell ref="AC6:AE6"/>
    <mergeCell ref="AF6:AK6"/>
    <mergeCell ref="AL6:AN6"/>
    <mergeCell ref="AO9:AT9"/>
    <mergeCell ref="A10:C10"/>
    <mergeCell ref="D10:J10"/>
    <mergeCell ref="K10:Q10"/>
    <mergeCell ref="R10:W10"/>
    <mergeCell ref="X10:Z10"/>
    <mergeCell ref="AA10:AG10"/>
    <mergeCell ref="AH10:AN10"/>
    <mergeCell ref="AO10:AT10"/>
    <mergeCell ref="A9:G9"/>
    <mergeCell ref="H9:O9"/>
    <mergeCell ref="T9:Z9"/>
    <mergeCell ref="AB9:AD9"/>
    <mergeCell ref="AE9:AF9"/>
    <mergeCell ref="AH9:AN9"/>
    <mergeCell ref="AQ12:AT12"/>
    <mergeCell ref="AO11:AP11"/>
    <mergeCell ref="AQ11:AT11"/>
    <mergeCell ref="A12:C12"/>
    <mergeCell ref="D12:E12"/>
    <mergeCell ref="F12:J12"/>
    <mergeCell ref="K12:L12"/>
    <mergeCell ref="M12:Q12"/>
    <mergeCell ref="R12:S12"/>
    <mergeCell ref="T12:W12"/>
    <mergeCell ref="X12:Z12"/>
    <mergeCell ref="T11:W11"/>
    <mergeCell ref="X11:Z11"/>
    <mergeCell ref="AA11:AB11"/>
    <mergeCell ref="AC11:AG11"/>
    <mergeCell ref="AH11:AI11"/>
    <mergeCell ref="AJ11:AN11"/>
    <mergeCell ref="A11:C11"/>
    <mergeCell ref="D11:E11"/>
    <mergeCell ref="F11:J11"/>
    <mergeCell ref="K11:L11"/>
    <mergeCell ref="M11:Q11"/>
    <mergeCell ref="R11:S11"/>
    <mergeCell ref="F13:J13"/>
    <mergeCell ref="K13:L13"/>
    <mergeCell ref="M13:Q13"/>
    <mergeCell ref="R13:S13"/>
    <mergeCell ref="AA12:AB12"/>
    <mergeCell ref="AC12:AG12"/>
    <mergeCell ref="AH12:AI12"/>
    <mergeCell ref="AJ12:AN12"/>
    <mergeCell ref="AO12:AP12"/>
    <mergeCell ref="AA14:AB14"/>
    <mergeCell ref="AC14:AG14"/>
    <mergeCell ref="AH14:AI14"/>
    <mergeCell ref="AJ14:AN14"/>
    <mergeCell ref="AO14:AP14"/>
    <mergeCell ref="AQ14:AT14"/>
    <mergeCell ref="AO13:AP13"/>
    <mergeCell ref="AQ13:AT13"/>
    <mergeCell ref="A14:C14"/>
    <mergeCell ref="D14:E14"/>
    <mergeCell ref="F14:J14"/>
    <mergeCell ref="K14:L14"/>
    <mergeCell ref="M14:Q14"/>
    <mergeCell ref="R14:S14"/>
    <mergeCell ref="T14:W14"/>
    <mergeCell ref="X14:Z14"/>
    <mergeCell ref="T13:W13"/>
    <mergeCell ref="X13:Z13"/>
    <mergeCell ref="AA13:AB13"/>
    <mergeCell ref="AC13:AG13"/>
    <mergeCell ref="AH13:AI13"/>
    <mergeCell ref="AJ13:AN13"/>
    <mergeCell ref="A13:C13"/>
    <mergeCell ref="D13:E13"/>
    <mergeCell ref="AQ16:AT16"/>
    <mergeCell ref="AO15:AP15"/>
    <mergeCell ref="AQ15:AT15"/>
    <mergeCell ref="A16:C16"/>
    <mergeCell ref="D16:E16"/>
    <mergeCell ref="F16:J16"/>
    <mergeCell ref="K16:L16"/>
    <mergeCell ref="M16:Q16"/>
    <mergeCell ref="R16:S16"/>
    <mergeCell ref="T16:W16"/>
    <mergeCell ref="X16:Z16"/>
    <mergeCell ref="T15:W15"/>
    <mergeCell ref="X15:Z15"/>
    <mergeCell ref="AA15:AB15"/>
    <mergeCell ref="AC15:AG15"/>
    <mergeCell ref="AH15:AI15"/>
    <mergeCell ref="AJ15:AN15"/>
    <mergeCell ref="A15:C15"/>
    <mergeCell ref="D15:E15"/>
    <mergeCell ref="F15:J15"/>
    <mergeCell ref="K15:L15"/>
    <mergeCell ref="M15:Q15"/>
    <mergeCell ref="R15:S15"/>
    <mergeCell ref="F17:J17"/>
    <mergeCell ref="K17:L17"/>
    <mergeCell ref="M17:Q17"/>
    <mergeCell ref="R17:S17"/>
    <mergeCell ref="AA16:AB16"/>
    <mergeCell ref="AC16:AG16"/>
    <mergeCell ref="AH16:AI16"/>
    <mergeCell ref="AJ16:AN16"/>
    <mergeCell ref="AO16:AP16"/>
    <mergeCell ref="A22:AT22"/>
    <mergeCell ref="I24:O25"/>
    <mergeCell ref="P24:AF24"/>
    <mergeCell ref="AG24:AJ25"/>
    <mergeCell ref="P25:AF25"/>
    <mergeCell ref="E26:K26"/>
    <mergeCell ref="AO17:AP17"/>
    <mergeCell ref="AQ17:AT17"/>
    <mergeCell ref="A18:W18"/>
    <mergeCell ref="X18:Z18"/>
    <mergeCell ref="AA18:AB18"/>
    <mergeCell ref="AC18:AG18"/>
    <mergeCell ref="AH18:AI18"/>
    <mergeCell ref="AJ18:AN18"/>
    <mergeCell ref="AO18:AP18"/>
    <mergeCell ref="AQ18:AT18"/>
    <mergeCell ref="T17:W17"/>
    <mergeCell ref="X17:Z17"/>
    <mergeCell ref="AA17:AB17"/>
    <mergeCell ref="AC17:AG17"/>
    <mergeCell ref="AH17:AI17"/>
    <mergeCell ref="AJ17:AN17"/>
    <mergeCell ref="A17:C17"/>
    <mergeCell ref="D17:E17"/>
    <mergeCell ref="AL28:AT28"/>
    <mergeCell ref="A32:AP32"/>
    <mergeCell ref="K34:O34"/>
    <mergeCell ref="P34:AE34"/>
    <mergeCell ref="AG34:AH35"/>
    <mergeCell ref="K35:O35"/>
    <mergeCell ref="P35:AE35"/>
    <mergeCell ref="A27:C28"/>
    <mergeCell ref="D27:G27"/>
    <mergeCell ref="H27:AD27"/>
    <mergeCell ref="AE27:AK27"/>
    <mergeCell ref="AL27:AT27"/>
    <mergeCell ref="D28:G28"/>
    <mergeCell ref="H28:O28"/>
    <mergeCell ref="P28:W28"/>
    <mergeCell ref="X28:AD28"/>
    <mergeCell ref="AE28:AK28"/>
  </mergeCells>
  <phoneticPr fontId="2" type="noConversion"/>
  <conditionalFormatting sqref="AW5">
    <cfRule type="cellIs" dxfId="163" priority="23" operator="equal">
      <formula>"사업자오류"</formula>
    </cfRule>
    <cfRule type="cellIs" dxfId="162" priority="24" operator="equal">
      <formula>"OK"</formula>
    </cfRule>
  </conditionalFormatting>
  <conditionalFormatting sqref="BB5">
    <cfRule type="cellIs" dxfId="161" priority="22" operator="equal">
      <formula>TRUE</formula>
    </cfRule>
  </conditionalFormatting>
  <conditionalFormatting sqref="BB5">
    <cfRule type="cellIs" dxfId="160" priority="21" operator="equal">
      <formula>FALSE</formula>
    </cfRule>
  </conditionalFormatting>
  <conditionalFormatting sqref="AW8">
    <cfRule type="cellIs" dxfId="159" priority="19" operator="equal">
      <formula>"주민오류"</formula>
    </cfRule>
    <cfRule type="cellIs" dxfId="158" priority="20" operator="equal">
      <formula>"OK"</formula>
    </cfRule>
  </conditionalFormatting>
  <conditionalFormatting sqref="BB8">
    <cfRule type="cellIs" dxfId="157" priority="18" operator="equal">
      <formula>TRUE</formula>
    </cfRule>
  </conditionalFormatting>
  <conditionalFormatting sqref="BB8">
    <cfRule type="cellIs" dxfId="156" priority="17" operator="equal">
      <formula>FALSE</formula>
    </cfRule>
  </conditionalFormatting>
  <conditionalFormatting sqref="AW27">
    <cfRule type="cellIs" dxfId="155" priority="15" operator="equal">
      <formula>"사업자오류"</formula>
    </cfRule>
    <cfRule type="cellIs" dxfId="154" priority="16" operator="equal">
      <formula>"OK"</formula>
    </cfRule>
  </conditionalFormatting>
  <conditionalFormatting sqref="AW8">
    <cfRule type="cellIs" dxfId="153" priority="13" operator="equal">
      <formula>"주민오류"</formula>
    </cfRule>
    <cfRule type="cellIs" dxfId="152" priority="14" operator="equal">
      <formula>"OK"</formula>
    </cfRule>
  </conditionalFormatting>
  <conditionalFormatting sqref="BB8">
    <cfRule type="cellIs" dxfId="151" priority="12" operator="equal">
      <formula>TRUE</formula>
    </cfRule>
  </conditionalFormatting>
  <conditionalFormatting sqref="BB8">
    <cfRule type="cellIs" dxfId="150" priority="11" operator="equal">
      <formula>FALSE</formula>
    </cfRule>
  </conditionalFormatting>
  <conditionalFormatting sqref="AW8">
    <cfRule type="cellIs" dxfId="149" priority="9" operator="equal">
      <formula>"주민오류"</formula>
    </cfRule>
    <cfRule type="cellIs" dxfId="148" priority="10" operator="equal">
      <formula>"OK"</formula>
    </cfRule>
  </conditionalFormatting>
  <conditionalFormatting sqref="BB8">
    <cfRule type="cellIs" dxfId="147" priority="8" operator="equal">
      <formula>TRUE</formula>
    </cfRule>
  </conditionalFormatting>
  <conditionalFormatting sqref="BB8">
    <cfRule type="cellIs" dxfId="146" priority="7" operator="equal">
      <formula>FALSE</formula>
    </cfRule>
  </conditionalFormatting>
  <conditionalFormatting sqref="AW8">
    <cfRule type="cellIs" dxfId="145" priority="3" operator="equal">
      <formula>"주민오류"</formula>
    </cfRule>
    <cfRule type="cellIs" dxfId="144" priority="4" operator="equal">
      <formula>"법인오류"</formula>
    </cfRule>
    <cfRule type="cellIs" dxfId="143" priority="5" operator="equal">
      <formula>"주민오류"</formula>
    </cfRule>
    <cfRule type="cellIs" dxfId="142" priority="6" operator="equal">
      <formula>"OK"</formula>
    </cfRule>
  </conditionalFormatting>
  <conditionalFormatting sqref="AW8">
    <cfRule type="cellIs" dxfId="141" priority="1" operator="equal">
      <formula>"주민오류"</formula>
    </cfRule>
    <cfRule type="cellIs" dxfId="140" priority="2" operator="equal">
      <formula>"OK"</formula>
    </cfRule>
  </conditionalFormatting>
  <printOptions horizontalCentered="1" verticalCentered="1"/>
  <pageMargins left="0.39370078740157483" right="0.39370078740157483" top="0.55118110236220474" bottom="0.35433070866141736" header="0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43"/>
  <sheetViews>
    <sheetView showGridLines="0" zoomScale="150" zoomScaleNormal="150" workbookViewId="0">
      <selection activeCell="H6" sqref="H6:P6"/>
    </sheetView>
  </sheetViews>
  <sheetFormatPr defaultColWidth="2.75" defaultRowHeight="13.5" x14ac:dyDescent="0.3"/>
  <cols>
    <col min="1" max="33" width="2.75" style="1"/>
    <col min="34" max="34" width="7.875" style="1" bestFit="1" customWidth="1"/>
    <col min="35" max="35" width="6.75" style="1" customWidth="1"/>
    <col min="36" max="36" width="3.25" style="1" bestFit="1" customWidth="1"/>
    <col min="37" max="38" width="2.75" style="1"/>
    <col min="39" max="40" width="3.25" style="1" bestFit="1" customWidth="1"/>
    <col min="41" max="41" width="5.375" style="1" bestFit="1" customWidth="1"/>
    <col min="42" max="16384" width="2.75" style="1"/>
  </cols>
  <sheetData>
    <row r="1" spans="1:41" x14ac:dyDescent="0.3">
      <c r="A1" s="9" t="s">
        <v>40</v>
      </c>
    </row>
    <row r="2" spans="1:41" ht="20.25" x14ac:dyDescent="0.3">
      <c r="A2" s="55" t="s">
        <v>37</v>
      </c>
      <c r="B2" s="55"/>
      <c r="C2" s="55"/>
      <c r="D2" s="55"/>
      <c r="E2" s="96" t="s">
        <v>39</v>
      </c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8"/>
      <c r="AC2" s="55" t="s">
        <v>38</v>
      </c>
      <c r="AD2" s="55"/>
      <c r="AE2" s="55"/>
      <c r="AF2" s="55"/>
    </row>
    <row r="3" spans="1:41" ht="1.5" customHeight="1" x14ac:dyDescent="0.3">
      <c r="A3" s="79" t="s">
        <v>54</v>
      </c>
      <c r="B3" s="79"/>
      <c r="C3" s="79"/>
      <c r="D3" s="79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95"/>
      <c r="AD3" s="95"/>
      <c r="AE3" s="95"/>
      <c r="AF3" s="95"/>
    </row>
    <row r="4" spans="1:41" ht="16.5" customHeight="1" x14ac:dyDescent="0.3">
      <c r="A4" s="79"/>
      <c r="B4" s="79"/>
      <c r="C4" s="79"/>
      <c r="D4" s="79"/>
      <c r="E4" s="11"/>
      <c r="F4" s="11"/>
      <c r="G4" s="11"/>
      <c r="H4" s="11"/>
      <c r="I4" s="12" t="s">
        <v>42</v>
      </c>
      <c r="J4" s="10" t="s">
        <v>41</v>
      </c>
      <c r="K4" s="13" t="s">
        <v>43</v>
      </c>
      <c r="L4" s="13"/>
      <c r="M4" s="13"/>
      <c r="N4" s="13"/>
      <c r="O4" s="13"/>
      <c r="P4" s="13"/>
      <c r="Q4" s="13"/>
      <c r="R4" s="10"/>
      <c r="S4" s="13" t="s">
        <v>44</v>
      </c>
      <c r="T4" s="13"/>
      <c r="U4" s="13"/>
      <c r="V4" s="13"/>
      <c r="W4" s="13"/>
      <c r="X4" s="13"/>
      <c r="Y4" s="11"/>
      <c r="Z4" s="13"/>
      <c r="AA4" s="11"/>
      <c r="AB4" s="11"/>
      <c r="AC4" s="95"/>
      <c r="AD4" s="95"/>
      <c r="AE4" s="95"/>
      <c r="AF4" s="95"/>
      <c r="AM4" s="1" t="s">
        <v>53</v>
      </c>
    </row>
    <row r="5" spans="1:41" ht="1.5" customHeight="1" x14ac:dyDescent="0.3">
      <c r="A5" s="79"/>
      <c r="B5" s="79"/>
      <c r="C5" s="79"/>
      <c r="D5" s="79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95"/>
      <c r="AD5" s="95"/>
      <c r="AE5" s="95"/>
      <c r="AF5" s="95"/>
    </row>
    <row r="6" spans="1:41" ht="26.25" customHeight="1" x14ac:dyDescent="0.3">
      <c r="A6" s="91" t="s">
        <v>6</v>
      </c>
      <c r="B6" s="25" t="s">
        <v>12</v>
      </c>
      <c r="C6" s="4" t="s">
        <v>13</v>
      </c>
      <c r="D6" s="4"/>
      <c r="E6" s="4"/>
      <c r="F6" s="4"/>
      <c r="G6" s="5"/>
      <c r="H6" s="82" t="s">
        <v>76</v>
      </c>
      <c r="I6" s="83"/>
      <c r="J6" s="83"/>
      <c r="K6" s="83"/>
      <c r="L6" s="83"/>
      <c r="M6" s="83"/>
      <c r="N6" s="83"/>
      <c r="O6" s="83"/>
      <c r="P6" s="84"/>
      <c r="Q6" s="25" t="s">
        <v>24</v>
      </c>
      <c r="R6" s="4" t="s">
        <v>20</v>
      </c>
      <c r="S6" s="4"/>
      <c r="T6" s="4"/>
      <c r="U6" s="4"/>
      <c r="V6" s="4"/>
      <c r="W6" s="5"/>
      <c r="X6" s="92">
        <v>6905202123450</v>
      </c>
      <c r="Y6" s="93"/>
      <c r="Z6" s="93"/>
      <c r="AA6" s="93"/>
      <c r="AB6" s="93"/>
      <c r="AC6" s="93"/>
      <c r="AD6" s="93"/>
      <c r="AE6" s="93"/>
      <c r="AF6" s="94"/>
      <c r="AH6" s="20">
        <f>IF(LEN(CLEAN(X6))=10,IF(AND(VALUE(MID(X6,4,1))&gt;=1,VALUE(MID(X6,4,1))&lt;=4),MOD(11-MOD(0*2+0*3+0*4+MID(X6,1,1)*5+MID(X6,2,1)*6+MID(X6,3,1)*7+MID(X6,4,1)*8+MID(X6,5,1)*9+MID(X6,6,1)*2+MID(X6,7,1)*3+MID(X6,8,1)*4+MID(X6,9,1)*5,11),10),IF(AND(VALUE(MID(X6,4,1))&gt;=5,VALUE(MID(X6,4,1))&lt;=8),MOD(11-MOD(0*2+0*3+0*4+MID(X6,1,1)*5+MID(X6,2,1)*6+MID(X6,3,1)*7+MID(X6,4,1)*8+MID(X6,5,1)*9+MID(X6,6,1)*2+MID(X6,7,1)*3+MID(X6,8,1)*4+MID(X6,9,1)*5,11),10),"오류")),IF(LEN(CLEAN(X6))=11,IF(AND(VALUE(MID(X6,5,1))&gt;=1,VALUE(MID(X6,5,1))&lt;=4),MOD(11-MOD(0*2+0*3+MID(X6,1,1)*4+MID(X6,2,1)*5+MID(X6,3,1)*6+MID(X6,4,1)*7+MID(X6,5,1)*8+MID(X6,6,1)*9+MID(X6,7,1)*2+MID(X6,8,1)*3+MID(X6,9,1)*4+MID(X6,10,1)*5,11),10),IF(AND(VALUE(MID(X6,5,1))&gt;=5,VALUE(MID(X6,5,1))&lt;=8),MOD(11-MOD(0*2+0*3+MID(X6,1,1)*4+MID(X6,2,1)*5+MID(X6,3,1)*6+MID(X6,4,1)*7+MID(X6,5,1)*8+MID(X6,6,1)*9+MID(X6,7,1)*2+MID(X6,8,1)*3+MID(X6,9,1)*4+MID(X6,10,1)*5,11),10),"오류")),IF(LEN(CLEAN(X6))=12,IF(AND(VALUE(MID(X6,6,1))&gt;=1,VALUE(MID(X6,6,1))&lt;=4),MOD(11-MOD(0*2+MID(X6,1,1)*3+MID(X6,2,1)*4+MID(X6,3,1)*5+MID(X6,4,1)*6+MID(X6,5,1)*7+MID(X6,6,1)*8+MID(X6,7,1)*9+MID(X6,8,1)*2+MID(X6,9,1)*3+MID(X6,10,1)*4+MID(X6,11,1)*5,11),10),IF(AND(VALUE(MID(X6,7,1))&gt;=5,VALUE(MID(X6,7,1))&lt;=8),MOD(11-MOD(0*2+MID(X6,1,1)*3+MID(X6,2,1)*4+MID(X6,3,1)*5+MID(X6,4,1)*6+MID(X6,5,1)*7+MID(X6,6,1)*8+MID(X6,7,1)*9+MID(X6,8,1)*2+MID(X6,9,1)*3+MID(X6,10,1)*4+MID(X6,11,1)*5,11),10),"오류")),IF(AND(VALUE(MID(X6,7,1))&gt;=1,VALUE(MID(X6,7,1))&lt;=4),MOD(11-MOD(MID(X6,1,1)*2+MID(X6,2,1)*3+MID(X6,3,1)*4+MID(X6,4,1)*5+MID(X6,5,1)*6+MID(X6,6,1)*7+MID(X6,7,1)*8+MID(X6,8,1)*9+MID(X6,9,1)*2+MID(X6,10,1)*3+MID(X6,11,1)*4+MID(X6,12,1)*5,11),10),IF(AND(VALUE(MID(X6,7,1))&gt;=5,VALUE(MID(X6,7,1))&lt;=8),IF(LEN(CLEAN(X6))=12,MOD(MOD(11-MOD(0*2+MID(X6,1,1)*3+MID(X6,2,1)*4+MID(X6,3,1)*5+MID(X6,4,1)*6+MID(X6,5,1)*7+MID(X6,6,1)*8+MID(X6,7,1)*9+MID(X6,8,1)*2+MID(X6,9,1)*3+MID(X6,10,1)*4+MID(X6,11,1)*5,11),10)+2,10),MOD(MOD(11-MOD(MID(X6,1,1)*2+MID(X6,2,1)*3+MID(X6,3,1)*4+MID(X6,4,1)*5+MID(X6,5,1)*6+MID(X6,6,1)*7+MID(X6,7,1)*8+MID(X6,8,1)*9+MID(X6,9,1)*2+MID(X6,10,1)*3+MID(X6,11,1)*4+MID(X6,12,1)*5,11),10)+2,10)))))))</f>
        <v>0</v>
      </c>
      <c r="AI6" s="22" t="str">
        <f>IF(INT(RIGHT(X6,1))=AH6,"OK","주민오류")</f>
        <v>OK</v>
      </c>
      <c r="AJ6" s="1">
        <f>LEN(X6)</f>
        <v>13</v>
      </c>
      <c r="AM6" s="1">
        <f>LEN(X6)</f>
        <v>13</v>
      </c>
      <c r="AN6" s="1">
        <v>13</v>
      </c>
      <c r="AO6" s="1" t="b">
        <f>AM6=AN6</f>
        <v>1</v>
      </c>
    </row>
    <row r="7" spans="1:41" ht="26.25" customHeight="1" x14ac:dyDescent="0.3">
      <c r="A7" s="55"/>
      <c r="B7" s="25" t="s">
        <v>14</v>
      </c>
      <c r="C7" s="4" t="s">
        <v>15</v>
      </c>
      <c r="D7" s="4"/>
      <c r="E7" s="4"/>
      <c r="F7" s="4"/>
      <c r="G7" s="5"/>
      <c r="H7" s="100" t="s">
        <v>78</v>
      </c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2"/>
      <c r="AM7" s="1" t="s">
        <v>53</v>
      </c>
    </row>
    <row r="8" spans="1:41" ht="26.25" customHeight="1" x14ac:dyDescent="0.3">
      <c r="A8" s="74" t="s">
        <v>7</v>
      </c>
      <c r="B8" s="25" t="s">
        <v>16</v>
      </c>
      <c r="C8" s="4" t="s">
        <v>9</v>
      </c>
      <c r="D8" s="4"/>
      <c r="E8" s="4"/>
      <c r="F8" s="4"/>
      <c r="G8" s="5"/>
      <c r="H8" s="82" t="s">
        <v>80</v>
      </c>
      <c r="I8" s="83"/>
      <c r="J8" s="83"/>
      <c r="K8" s="83"/>
      <c r="L8" s="83"/>
      <c r="M8" s="83"/>
      <c r="N8" s="83"/>
      <c r="O8" s="83"/>
      <c r="P8" s="84"/>
      <c r="Q8" s="23" t="s">
        <v>23</v>
      </c>
      <c r="R8" s="7" t="s">
        <v>21</v>
      </c>
      <c r="S8" s="7"/>
      <c r="T8" s="7"/>
      <c r="U8" s="7"/>
      <c r="V8" s="7"/>
      <c r="W8" s="8"/>
      <c r="X8" s="85">
        <v>3128612344</v>
      </c>
      <c r="Y8" s="86"/>
      <c r="Z8" s="86"/>
      <c r="AA8" s="86"/>
      <c r="AB8" s="86"/>
      <c r="AC8" s="86"/>
      <c r="AD8" s="86"/>
      <c r="AE8" s="86"/>
      <c r="AF8" s="87"/>
      <c r="AH8" s="20">
        <f>IF(10-MOD(MID(X8,1,1)*1+MID(X8,2,1)*3+MID(X8,3,1)*7+MID(X8,4,1)*1+MID(X8,5,1)*3+MID(X8,6,1)*7+MID(X8,7,1)*1+MID(X8,8,1)*3+INT((MID(X8,9,1)*5)/10)+MOD(MID(X8,9,1)*5,10),10)=10,0,10-MOD(MID(X8,1,1)*1+MID(X8,2,1)*3+MID(X8,3,1)*7+MID(X8,4,1)*1+MID(X8,5,1)*3+MID(X8,6,1)*7+MID(X8,7,1)*1+MID(X8,8,1)*3+INT((MID(X8,9,1)*5)/10)+MOD(MID(X8,9,1)*5,10),10))</f>
        <v>4</v>
      </c>
      <c r="AI8" s="24" t="str">
        <f>IF(INT(MID(X8,10,1))=AH8,"OK","사업자오류")</f>
        <v>OK</v>
      </c>
      <c r="AJ8" s="1">
        <f>LEN(X8)</f>
        <v>10</v>
      </c>
      <c r="AM8" s="1">
        <f>LEN(X8)</f>
        <v>10</v>
      </c>
      <c r="AN8" s="1">
        <v>10</v>
      </c>
      <c r="AO8" s="1" t="b">
        <f>AM8=AN8</f>
        <v>1</v>
      </c>
    </row>
    <row r="9" spans="1:41" ht="26.25" customHeight="1" x14ac:dyDescent="0.3">
      <c r="A9" s="55"/>
      <c r="B9" s="25" t="s">
        <v>17</v>
      </c>
      <c r="C9" s="4" t="s">
        <v>18</v>
      </c>
      <c r="D9" s="4"/>
      <c r="E9" s="4"/>
      <c r="F9" s="4"/>
      <c r="G9" s="5"/>
      <c r="H9" s="100" t="s">
        <v>79</v>
      </c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2"/>
    </row>
    <row r="10" spans="1:41" ht="26.25" customHeight="1" x14ac:dyDescent="0.3">
      <c r="A10" s="55"/>
      <c r="B10" s="25" t="s">
        <v>5</v>
      </c>
      <c r="C10" s="4" t="s">
        <v>11</v>
      </c>
      <c r="D10" s="4"/>
      <c r="E10" s="4"/>
      <c r="F10" s="4"/>
      <c r="G10" s="5"/>
      <c r="H10" s="82" t="s">
        <v>77</v>
      </c>
      <c r="I10" s="83"/>
      <c r="J10" s="83"/>
      <c r="K10" s="83"/>
      <c r="L10" s="83"/>
      <c r="M10" s="83"/>
      <c r="N10" s="83"/>
      <c r="O10" s="83"/>
      <c r="P10" s="84"/>
      <c r="Q10" s="25" t="s">
        <v>19</v>
      </c>
      <c r="R10" s="4" t="s">
        <v>22</v>
      </c>
      <c r="S10" s="4"/>
      <c r="T10" s="4"/>
      <c r="U10" s="4"/>
      <c r="V10" s="4"/>
      <c r="W10" s="5"/>
      <c r="X10" s="88">
        <v>1648110123456</v>
      </c>
      <c r="Y10" s="89"/>
      <c r="Z10" s="89"/>
      <c r="AA10" s="89"/>
      <c r="AB10" s="89"/>
      <c r="AC10" s="89"/>
      <c r="AD10" s="89"/>
      <c r="AE10" s="89"/>
      <c r="AF10" s="90"/>
      <c r="AH10" s="20">
        <f>IF(MID(X8,4,1)="8",IF(10=10-MOD((MID(X10,1,1)*1+MID(X10,2,1)*2+MID(X10,3,1)*1+MID(X10,4,1)*2+MID(X10,5,1)*1+MID(X10,6,1)*2+MID(X10,7,1)*1+MID(X10,8,1)*2+MID(X10,9,1)*1+MID(X10,10,1)*2+MID(X10,11,1)*1+MID(X10,12,1)*2),10),0,10-MOD((MID(X10,1,1)*1+MID(X10,2,1)*2+MID(X10,3,1)*1+MID(X10,4,1)*2+MID(X10,5,1)*1+MID(X10,6,1)*2+MID(X10,7,1)*1+MID(X10,8,1)*2+MID(X10,9,1)*1+MID(X10,10,1)*2+MID(X10,11,1)*1+MID(X10,12,1)*2),10)),IF(LEN(CLEAN(X10))=10,IF(AND(VALUE(MID(X10,4,1))&gt;=1,VALUE(MID(X10,4,1))&lt;=4),MOD(11-MOD(0*2+0*3+0*4+MID(X10,1,1)*5+MID(X10,2,1)*6+MID(X10,3,1)*7+MID(X10,4,1)*8+MID(X10,5,1)*9+MID(X10,6,1)*2+MID(X10,7,1)*3+MID(X10,8,1)*4+MID(X10,9,1)*5,11),10),IF(AND(VALUE(MID(X10,4,1))&gt;=5,VALUE(MID(X10,4,1))&lt;=8),MOD(11-MOD(0*2+0*3+0*4+MID(X10,1,1)*5+MID(X10,2,1)*6+MID(X10,3,1)*7+MID(X10,4,1)*8+MID(X10,5,1)*9+MID(X10,6,1)*2+MID(X10,7,1)*3+MID(X10,8,1)*4+MID(X10,9,1)*5,11),10),"오류")),IF(LEN(CLEAN(X10))=11,IF(AND(VALUE(MID(X10,5,1))&gt;=1,VALUE(MID(X10,5,1))&lt;=4),MOD(11-MOD(0*2+0*3+MID(X10,1,1)*4+MID(X10,2,1)*5+MID(X10,3,1)*6+MID(X10,4,1)*7+MID(X10,5,1)*8+MID(X10,6,1)*9+MID(X10,7,1)*2+MID(X10,8,1)*3+MID(X10,9,1)*4+MID(X10,10,1)*5,11),10),IF(AND(VALUE(MID(X10,5,1))&gt;=5,VALUE(MID(X10,5,1))&lt;=8),MOD(11-MOD(0*2+0*3+MID(X10,1,1)*4+MID(X10,2,1)*5+MID(X10,3,1)*6+MID(X10,4,1)*7+MID(X10,5,1)*8+MID(X10,6,1)*9+MID(X10,7,1)*2+MID(X10,8,1)*3+MID(X10,9,1)*4+MID(X10,10,1)*5,11),10),"오류")),IF(LEN(CLEAN(X10))=12,IF(AND(VALUE(MID(X10,6,1))&gt;=1,VALUE(MID(X10,6,1))&lt;=4),MOD(11-MOD(0*2+MID(X10,1,1)*3+MID(X10,2,1)*4+MID(X10,3,1)*5+MID(X10,4,1)*6+MID(X10,5,1)*7+MID(X10,6,1)*8+MID(X10,7,1)*9+MID(X10,8,1)*2+MID(X10,9,1)*3+MID(X10,10,1)*4+MID(X10,11,1)*5,11),10),IF(AND(VALUE(MID(X10,7,1))&gt;=5,VALUE(MID(X10,7,1))&lt;=8),MOD(11-MOD(0*2+MID(X10,1,1)*3+MID(X10,2,1)*4+MID(X10,3,1)*5+MID(X10,4,1)*6+MID(X10,5,1)*7+MID(X10,6,1)*8+MID(X10,7,1)*9+MID(X10,8,1)*2+MID(X10,9,1)*3+MID(X10,10,1)*4+MID(X10,11,1)*5,11),10),"오류")),IF(AND(VALUE(MID(X10,7,1))&gt;=1,VALUE(MID(X10,7,1))&lt;=4),MOD(11-MOD(MID(X10,1,1)*2+MID(X10,2,1)*3+MID(X10,3,1)*4+MID(X10,4,1)*5+MID(X10,5,1)*6+MID(X10,6,1)*7+MID(X10,7,1)*8+MID(X10,8,1)*9+MID(X10,9,1)*2+MID(X10,10,1)*3+MID(X10,11,1)*4+MID(X10,12,1)*5,11),10),IF(AND(VALUE(MID(X10,7,1))&gt;=5,VALUE(MID(X10,7,1))&lt;=8),IF(LEN(CLEAN(X10))=12,MOD(MOD(11-MOD(0*2+MID(X10,1,1)*3+MID(X10,2,1)*4+MID(X10,3,1)*5+MID(X10,4,1)*6+MID(X10,5,1)*7+MID(X10,6,1)*8+MID(X10,7,1)*9+MID(X10,8,1)*2+MID(X10,9,1)*3+MID(X10,10,1)*4+MID(X10,11,1)*5,11),10)+2,10),MOD(MOD(11-MOD(MID(X10,1,1)*2+MID(X10,2,1)*3+MID(X10,3,1)*4+MID(X10,4,1)*5+MID(X10,5,1)*6+MID(X10,6,1)*7+MID(X10,7,1)*8+MID(X10,8,1)*9+MID(X10,9,1)*2+MID(X10,10,1)*3+MID(X10,11,1)*4+MID(X10,12,1)*5,11),10)+2,10))))))))</f>
        <v>0</v>
      </c>
      <c r="AI10" s="41" t="str">
        <f>IF(MID(X8,4,1)="8",IF(INT(RIGHT(X10,1))=AH10,"OK","법인오류"),IF(INT(RIGHT(X10,1))=AH10,"OK","주민오류"))</f>
        <v>법인오류</v>
      </c>
      <c r="AJ10" s="1">
        <f>LEN(X10)</f>
        <v>13</v>
      </c>
      <c r="AM10" s="1">
        <f>LEN(X10)</f>
        <v>13</v>
      </c>
      <c r="AN10" s="1">
        <v>13</v>
      </c>
      <c r="AO10" s="1" t="b">
        <f>AM10=AN10</f>
        <v>1</v>
      </c>
    </row>
    <row r="11" spans="1:41" ht="26.25" customHeight="1" x14ac:dyDescent="0.3">
      <c r="A11" s="55" t="s">
        <v>4</v>
      </c>
      <c r="B11" s="55"/>
      <c r="C11" s="55"/>
      <c r="D11" s="55"/>
      <c r="E11" s="55"/>
      <c r="F11" s="55"/>
      <c r="G11" s="55"/>
      <c r="H11" s="82" t="s">
        <v>45</v>
      </c>
      <c r="I11" s="83"/>
      <c r="J11" s="83"/>
      <c r="K11" s="83"/>
      <c r="L11" s="83"/>
      <c r="M11" s="83"/>
      <c r="N11" s="84"/>
      <c r="O11" s="25" t="s">
        <v>25</v>
      </c>
      <c r="P11" s="4" t="s">
        <v>26</v>
      </c>
      <c r="Q11" s="4"/>
      <c r="R11" s="5"/>
      <c r="S11" s="82" t="s">
        <v>46</v>
      </c>
      <c r="T11" s="83"/>
      <c r="U11" s="83"/>
      <c r="V11" s="83"/>
      <c r="W11" s="83"/>
      <c r="X11" s="84"/>
      <c r="Y11" s="25" t="s">
        <v>27</v>
      </c>
      <c r="Z11" s="4" t="s">
        <v>28</v>
      </c>
      <c r="AA11" s="4"/>
      <c r="AB11" s="5"/>
      <c r="AC11" s="82">
        <v>1</v>
      </c>
      <c r="AD11" s="83"/>
      <c r="AE11" s="4" t="s">
        <v>29</v>
      </c>
      <c r="AF11" s="5"/>
    </row>
    <row r="12" spans="1:41" ht="26.25" customHeight="1" x14ac:dyDescent="0.3">
      <c r="A12" s="55" t="s">
        <v>0</v>
      </c>
      <c r="B12" s="55"/>
      <c r="C12" s="55"/>
      <c r="D12" s="55" t="s">
        <v>1</v>
      </c>
      <c r="E12" s="55"/>
      <c r="F12" s="55"/>
      <c r="G12" s="55"/>
      <c r="H12" s="55" t="s">
        <v>8</v>
      </c>
      <c r="I12" s="55"/>
      <c r="J12" s="55"/>
      <c r="K12" s="56" t="s">
        <v>2</v>
      </c>
      <c r="L12" s="57"/>
      <c r="M12" s="57"/>
      <c r="N12" s="57"/>
      <c r="O12" s="57"/>
      <c r="P12" s="58"/>
      <c r="Q12" s="55" t="s">
        <v>0</v>
      </c>
      <c r="R12" s="55"/>
      <c r="S12" s="55"/>
      <c r="T12" s="55" t="s">
        <v>1</v>
      </c>
      <c r="U12" s="55"/>
      <c r="V12" s="55"/>
      <c r="W12" s="55"/>
      <c r="X12" s="55" t="s">
        <v>8</v>
      </c>
      <c r="Y12" s="55"/>
      <c r="Z12" s="55"/>
      <c r="AA12" s="56" t="s">
        <v>2</v>
      </c>
      <c r="AB12" s="57"/>
      <c r="AC12" s="57"/>
      <c r="AD12" s="57"/>
      <c r="AE12" s="57"/>
      <c r="AF12" s="58"/>
    </row>
    <row r="13" spans="1:41" ht="26.25" customHeight="1" x14ac:dyDescent="0.3">
      <c r="A13" s="59">
        <v>42736</v>
      </c>
      <c r="B13" s="60"/>
      <c r="C13" s="61"/>
      <c r="D13" s="62">
        <v>17460000</v>
      </c>
      <c r="E13" s="62"/>
      <c r="F13" s="62"/>
      <c r="G13" s="62"/>
      <c r="H13" s="62">
        <v>234030</v>
      </c>
      <c r="I13" s="62"/>
      <c r="J13" s="62"/>
      <c r="K13" s="63">
        <v>42804</v>
      </c>
      <c r="L13" s="63"/>
      <c r="M13" s="63"/>
      <c r="N13" s="63"/>
      <c r="O13" s="63"/>
      <c r="P13" s="63"/>
      <c r="Q13" s="59"/>
      <c r="R13" s="60"/>
      <c r="S13" s="61"/>
      <c r="T13" s="62"/>
      <c r="U13" s="62"/>
      <c r="V13" s="62"/>
      <c r="W13" s="62"/>
      <c r="X13" s="62"/>
      <c r="Y13" s="62"/>
      <c r="Z13" s="62"/>
      <c r="AA13" s="63"/>
      <c r="AB13" s="63"/>
      <c r="AC13" s="63"/>
      <c r="AD13" s="63"/>
      <c r="AE13" s="63"/>
      <c r="AF13" s="63"/>
    </row>
    <row r="14" spans="1:41" ht="26.25" customHeight="1" x14ac:dyDescent="0.3">
      <c r="A14" s="59">
        <v>42767</v>
      </c>
      <c r="B14" s="60"/>
      <c r="C14" s="61"/>
      <c r="D14" s="62">
        <v>23293334</v>
      </c>
      <c r="E14" s="62"/>
      <c r="F14" s="62"/>
      <c r="G14" s="62"/>
      <c r="H14" s="62">
        <v>288180</v>
      </c>
      <c r="I14" s="62"/>
      <c r="J14" s="62"/>
      <c r="K14" s="63">
        <v>42835</v>
      </c>
      <c r="L14" s="63"/>
      <c r="M14" s="63"/>
      <c r="N14" s="63"/>
      <c r="O14" s="63"/>
      <c r="P14" s="63"/>
      <c r="Q14" s="59"/>
      <c r="R14" s="60"/>
      <c r="S14" s="61"/>
      <c r="T14" s="62"/>
      <c r="U14" s="62"/>
      <c r="V14" s="62"/>
      <c r="W14" s="62"/>
      <c r="X14" s="62"/>
      <c r="Y14" s="62"/>
      <c r="Z14" s="62"/>
      <c r="AA14" s="63"/>
      <c r="AB14" s="63"/>
      <c r="AC14" s="63"/>
      <c r="AD14" s="63"/>
      <c r="AE14" s="63"/>
      <c r="AF14" s="63"/>
    </row>
    <row r="15" spans="1:41" ht="26.25" customHeight="1" x14ac:dyDescent="0.3">
      <c r="A15" s="59">
        <v>42795</v>
      </c>
      <c r="B15" s="60"/>
      <c r="C15" s="61"/>
      <c r="D15" s="62">
        <v>22512904</v>
      </c>
      <c r="E15" s="62"/>
      <c r="F15" s="62"/>
      <c r="G15" s="62"/>
      <c r="H15" s="62">
        <v>273070</v>
      </c>
      <c r="I15" s="62"/>
      <c r="J15" s="62"/>
      <c r="K15" s="63">
        <v>42865</v>
      </c>
      <c r="L15" s="63"/>
      <c r="M15" s="63"/>
      <c r="N15" s="63"/>
      <c r="O15" s="63"/>
      <c r="P15" s="63"/>
      <c r="Q15" s="59"/>
      <c r="R15" s="60"/>
      <c r="S15" s="61"/>
      <c r="T15" s="62"/>
      <c r="U15" s="62"/>
      <c r="V15" s="62"/>
      <c r="W15" s="62"/>
      <c r="X15" s="62"/>
      <c r="Y15" s="62"/>
      <c r="Z15" s="62"/>
      <c r="AA15" s="63"/>
      <c r="AB15" s="63"/>
      <c r="AC15" s="63"/>
      <c r="AD15" s="63"/>
      <c r="AE15" s="63"/>
      <c r="AF15" s="63"/>
    </row>
    <row r="16" spans="1:41" ht="26.25" customHeight="1" x14ac:dyDescent="0.3">
      <c r="A16" s="59">
        <v>42826</v>
      </c>
      <c r="B16" s="60"/>
      <c r="C16" s="61"/>
      <c r="D16" s="62">
        <v>21460000</v>
      </c>
      <c r="E16" s="62"/>
      <c r="F16" s="62"/>
      <c r="G16" s="62"/>
      <c r="H16" s="62">
        <v>273070</v>
      </c>
      <c r="I16" s="62"/>
      <c r="J16" s="62"/>
      <c r="K16" s="63">
        <v>42896</v>
      </c>
      <c r="L16" s="63"/>
      <c r="M16" s="63"/>
      <c r="N16" s="63"/>
      <c r="O16" s="63"/>
      <c r="P16" s="63"/>
      <c r="Q16" s="59"/>
      <c r="R16" s="60"/>
      <c r="S16" s="61"/>
      <c r="T16" s="62"/>
      <c r="U16" s="62"/>
      <c r="V16" s="62"/>
      <c r="W16" s="62"/>
      <c r="X16" s="62"/>
      <c r="Y16" s="62"/>
      <c r="Z16" s="62"/>
      <c r="AA16" s="63"/>
      <c r="AB16" s="63"/>
      <c r="AC16" s="63"/>
      <c r="AD16" s="63"/>
      <c r="AE16" s="63"/>
      <c r="AF16" s="63"/>
    </row>
    <row r="17" spans="1:32" ht="26.25" customHeight="1" x14ac:dyDescent="0.3">
      <c r="A17" s="59">
        <v>42856</v>
      </c>
      <c r="B17" s="60"/>
      <c r="C17" s="61"/>
      <c r="D17" s="62">
        <v>22820000</v>
      </c>
      <c r="E17" s="62"/>
      <c r="F17" s="62"/>
      <c r="G17" s="62"/>
      <c r="H17" s="62">
        <v>279050</v>
      </c>
      <c r="I17" s="62"/>
      <c r="J17" s="62"/>
      <c r="K17" s="63">
        <v>42926</v>
      </c>
      <c r="L17" s="63"/>
      <c r="M17" s="63"/>
      <c r="N17" s="63"/>
      <c r="O17" s="63"/>
      <c r="P17" s="63"/>
      <c r="Q17" s="59"/>
      <c r="R17" s="60"/>
      <c r="S17" s="61"/>
      <c r="T17" s="62"/>
      <c r="U17" s="62"/>
      <c r="V17" s="62"/>
      <c r="W17" s="62"/>
      <c r="X17" s="62"/>
      <c r="Y17" s="62"/>
      <c r="Z17" s="62"/>
      <c r="AA17" s="63"/>
      <c r="AB17" s="63"/>
      <c r="AC17" s="63"/>
      <c r="AD17" s="63"/>
      <c r="AE17" s="63"/>
      <c r="AF17" s="63"/>
    </row>
    <row r="18" spans="1:32" ht="26.25" customHeight="1" x14ac:dyDescent="0.3">
      <c r="A18" s="59">
        <v>42887</v>
      </c>
      <c r="B18" s="60"/>
      <c r="C18" s="61"/>
      <c r="D18" s="62">
        <v>28880330</v>
      </c>
      <c r="E18" s="62"/>
      <c r="F18" s="62"/>
      <c r="G18" s="62"/>
      <c r="H18" s="62">
        <v>600310</v>
      </c>
      <c r="I18" s="62"/>
      <c r="J18" s="62"/>
      <c r="K18" s="63">
        <v>42957</v>
      </c>
      <c r="L18" s="63"/>
      <c r="M18" s="63"/>
      <c r="N18" s="63"/>
      <c r="O18" s="63"/>
      <c r="P18" s="63"/>
      <c r="Q18" s="59"/>
      <c r="R18" s="60"/>
      <c r="S18" s="61"/>
      <c r="T18" s="62"/>
      <c r="U18" s="62"/>
      <c r="V18" s="62"/>
      <c r="W18" s="62"/>
      <c r="X18" s="62"/>
      <c r="Y18" s="62"/>
      <c r="Z18" s="62"/>
      <c r="AA18" s="63"/>
      <c r="AB18" s="63"/>
      <c r="AC18" s="63"/>
      <c r="AD18" s="63"/>
      <c r="AE18" s="63"/>
      <c r="AF18" s="63"/>
    </row>
    <row r="19" spans="1:32" ht="26.25" customHeight="1" x14ac:dyDescent="0.3">
      <c r="A19" s="59"/>
      <c r="B19" s="60"/>
      <c r="C19" s="61"/>
      <c r="D19" s="62"/>
      <c r="E19" s="62"/>
      <c r="F19" s="62"/>
      <c r="G19" s="62"/>
      <c r="H19" s="62"/>
      <c r="I19" s="62"/>
      <c r="J19" s="62"/>
      <c r="K19" s="63"/>
      <c r="L19" s="63"/>
      <c r="M19" s="63"/>
      <c r="N19" s="63"/>
      <c r="O19" s="63"/>
      <c r="P19" s="63"/>
      <c r="Q19" s="65" t="s">
        <v>47</v>
      </c>
      <c r="R19" s="66"/>
      <c r="S19" s="67"/>
      <c r="T19" s="62">
        <f>SUM(T13:W18,D13:G19)</f>
        <v>136426568</v>
      </c>
      <c r="U19" s="62"/>
      <c r="V19" s="62"/>
      <c r="W19" s="62"/>
      <c r="X19" s="62">
        <f>SUM(H13:J19,X13:Z18)</f>
        <v>1947710</v>
      </c>
      <c r="Y19" s="62"/>
      <c r="Z19" s="62"/>
      <c r="AA19" s="109"/>
      <c r="AB19" s="109"/>
      <c r="AC19" s="109"/>
      <c r="AD19" s="109"/>
      <c r="AE19" s="109"/>
      <c r="AF19" s="109"/>
    </row>
    <row r="20" spans="1:32" ht="3.75" customHeight="1" x14ac:dyDescent="0.3">
      <c r="A20" s="14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5"/>
    </row>
    <row r="21" spans="1:32" x14ac:dyDescent="0.3">
      <c r="A21" s="14"/>
      <c r="B21" s="11" t="s">
        <v>3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5"/>
    </row>
    <row r="22" spans="1:32" ht="7.5" customHeight="1" x14ac:dyDescent="0.3">
      <c r="A22" s="14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5"/>
    </row>
    <row r="23" spans="1:32" ht="16.5" customHeight="1" x14ac:dyDescent="0.3">
      <c r="A23" s="14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80">
        <f ca="1">TODAY()</f>
        <v>44133</v>
      </c>
      <c r="U23" s="80"/>
      <c r="V23" s="80"/>
      <c r="W23" s="80"/>
      <c r="X23" s="80"/>
      <c r="Y23" s="80"/>
      <c r="Z23" s="80"/>
      <c r="AA23" s="80"/>
      <c r="AB23" s="11"/>
      <c r="AC23" s="11"/>
      <c r="AD23" s="11"/>
      <c r="AE23" s="11"/>
      <c r="AF23" s="15"/>
    </row>
    <row r="24" spans="1:32" ht="11.25" customHeight="1" x14ac:dyDescent="0.3">
      <c r="A24" s="14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5"/>
    </row>
    <row r="25" spans="1:32" x14ac:dyDescent="0.3">
      <c r="A25" s="14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6" t="s">
        <v>31</v>
      </c>
      <c r="P25" s="81" t="str">
        <f>H6</f>
        <v>강수지</v>
      </c>
      <c r="Q25" s="81"/>
      <c r="R25" s="81"/>
      <c r="S25" s="81"/>
      <c r="T25" s="81"/>
      <c r="U25" s="81"/>
      <c r="V25" s="81"/>
      <c r="W25" s="81"/>
      <c r="X25" s="81"/>
      <c r="Y25" s="81"/>
      <c r="Z25" s="19" t="s">
        <v>49</v>
      </c>
      <c r="AA25" s="11"/>
      <c r="AB25" s="11"/>
      <c r="AC25" s="11"/>
      <c r="AD25" s="11"/>
      <c r="AE25" s="11"/>
      <c r="AF25" s="15"/>
    </row>
    <row r="26" spans="1:32" ht="11.25" customHeight="1" x14ac:dyDescent="0.3">
      <c r="A26" s="1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8"/>
    </row>
    <row r="27" spans="1:32" ht="3.75" customHeight="1" x14ac:dyDescent="0.3">
      <c r="A27" s="14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5"/>
    </row>
    <row r="28" spans="1:32" x14ac:dyDescent="0.3">
      <c r="A28" s="14"/>
      <c r="B28" s="11" t="s">
        <v>32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5"/>
    </row>
    <row r="29" spans="1:32" ht="7.5" customHeight="1" x14ac:dyDescent="0.3">
      <c r="A29" s="14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5"/>
    </row>
    <row r="30" spans="1:32" ht="16.5" customHeight="1" x14ac:dyDescent="0.3">
      <c r="A30" s="14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80">
        <f ca="1">TODAY()</f>
        <v>44133</v>
      </c>
      <c r="U30" s="80"/>
      <c r="V30" s="80"/>
      <c r="W30" s="80"/>
      <c r="X30" s="80"/>
      <c r="Y30" s="80"/>
      <c r="Z30" s="80"/>
      <c r="AA30" s="80"/>
      <c r="AB30" s="11"/>
      <c r="AC30" s="11"/>
      <c r="AD30" s="11"/>
      <c r="AE30" s="11"/>
      <c r="AF30" s="15"/>
    </row>
    <row r="31" spans="1:32" ht="11.25" customHeight="1" x14ac:dyDescent="0.3">
      <c r="A31" s="1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5"/>
    </row>
    <row r="32" spans="1:32" x14ac:dyDescent="0.3">
      <c r="A32" s="14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6" t="s">
        <v>30</v>
      </c>
      <c r="P32" s="81" t="str">
        <f>H8</f>
        <v>㈜ 불타는 청춘</v>
      </c>
      <c r="Q32" s="81"/>
      <c r="R32" s="81"/>
      <c r="S32" s="81"/>
      <c r="T32" s="81"/>
      <c r="U32" s="81"/>
      <c r="V32" s="81"/>
      <c r="W32" s="81"/>
      <c r="X32" s="81"/>
      <c r="Y32" s="81"/>
      <c r="Z32" s="19" t="s">
        <v>48</v>
      </c>
      <c r="AA32" s="11"/>
      <c r="AB32" s="11"/>
      <c r="AC32" s="11"/>
      <c r="AD32" s="11"/>
      <c r="AE32" s="11"/>
      <c r="AF32" s="15"/>
    </row>
    <row r="33" spans="1:38" ht="11.25" customHeight="1" x14ac:dyDescent="0.3">
      <c r="A33" s="14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5"/>
      <c r="AL33" s="1" t="s">
        <v>173</v>
      </c>
    </row>
    <row r="34" spans="1:38" ht="26.25" customHeight="1" x14ac:dyDescent="0.3">
      <c r="A34" s="68" t="s">
        <v>33</v>
      </c>
      <c r="B34" s="69"/>
      <c r="C34" s="70"/>
      <c r="D34" s="55" t="s">
        <v>10</v>
      </c>
      <c r="E34" s="55"/>
      <c r="F34" s="55"/>
      <c r="G34" s="55"/>
      <c r="H34" s="76" t="s">
        <v>168</v>
      </c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8"/>
      <c r="T34" s="74" t="s">
        <v>169</v>
      </c>
      <c r="U34" s="55"/>
      <c r="V34" s="55"/>
      <c r="W34" s="55"/>
      <c r="X34" s="64">
        <v>3128512347</v>
      </c>
      <c r="Y34" s="64"/>
      <c r="Z34" s="64"/>
      <c r="AA34" s="64"/>
      <c r="AB34" s="64"/>
      <c r="AC34" s="64"/>
      <c r="AD34" s="64"/>
      <c r="AE34" s="64"/>
      <c r="AF34" s="64"/>
      <c r="AH34" s="20">
        <f>IF(10-MOD(MID(X34,1,1)*1+MID(X34,2,1)*3+MID(X34,3,1)*7+MID(X34,4,1)*1+MID(X34,5,1)*3+MID(X34,6,1)*7+MID(X34,7,1)*1+MID(X34,8,1)*3+INT((MID(X34,9,1)*5)/10)+MOD(MID(X34,9,1)*5,10),10)=10,0,10-MOD(MID(X34,1,1)*1+MID(X34,2,1)*3+MID(X34,3,1)*7+MID(X34,4,1)*1+MID(X34,5,1)*3+MID(X34,6,1)*7+MID(X34,7,1)*1+MID(X34,8,1)*3+INT((MID(X34,9,1)*5)/10)+MOD(MID(X34,9,1)*5,10),10))</f>
        <v>7</v>
      </c>
      <c r="AI34" s="20" t="str">
        <f>IF(INT(MID(X34,10,1))=AH34,"OK","사업자오류")</f>
        <v>OK</v>
      </c>
      <c r="AL34" s="46">
        <f>LEN(X34)</f>
        <v>10</v>
      </c>
    </row>
    <row r="35" spans="1:38" ht="26.25" customHeight="1" x14ac:dyDescent="0.3">
      <c r="A35" s="71"/>
      <c r="B35" s="72"/>
      <c r="C35" s="73"/>
      <c r="D35" s="74" t="s">
        <v>177</v>
      </c>
      <c r="E35" s="74"/>
      <c r="F35" s="74"/>
      <c r="G35" s="74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55" t="s">
        <v>34</v>
      </c>
      <c r="U35" s="55"/>
      <c r="V35" s="55"/>
      <c r="W35" s="55"/>
      <c r="X35" s="95" t="s">
        <v>52</v>
      </c>
      <c r="Y35" s="95"/>
      <c r="Z35" s="95"/>
      <c r="AA35" s="95"/>
      <c r="AB35" s="95"/>
      <c r="AC35" s="95"/>
      <c r="AD35" s="95"/>
      <c r="AE35" s="95"/>
      <c r="AF35" s="95"/>
    </row>
    <row r="36" spans="1:38" ht="3.75" customHeight="1" x14ac:dyDescent="0.3">
      <c r="A36" s="14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5"/>
    </row>
    <row r="37" spans="1:38" x14ac:dyDescent="0.3">
      <c r="A37" s="14"/>
      <c r="B37" s="11" t="s">
        <v>35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5"/>
    </row>
    <row r="38" spans="1:38" x14ac:dyDescent="0.3">
      <c r="A38" s="14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5"/>
    </row>
    <row r="39" spans="1:38" ht="16.5" customHeight="1" x14ac:dyDescent="0.3">
      <c r="A39" s="14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80">
        <f ca="1">TODAY()</f>
        <v>44133</v>
      </c>
      <c r="U39" s="80"/>
      <c r="V39" s="80"/>
      <c r="W39" s="80"/>
      <c r="X39" s="80"/>
      <c r="Y39" s="80"/>
      <c r="Z39" s="80"/>
      <c r="AA39" s="80"/>
      <c r="AB39" s="11"/>
      <c r="AC39" s="11"/>
      <c r="AD39" s="11"/>
      <c r="AE39" s="11"/>
      <c r="AF39" s="15"/>
    </row>
    <row r="40" spans="1:38" x14ac:dyDescent="0.3">
      <c r="A40" s="14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5"/>
    </row>
    <row r="41" spans="1:38" x14ac:dyDescent="0.3">
      <c r="A41" s="14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6" t="s">
        <v>81</v>
      </c>
      <c r="P41" s="99" t="s">
        <v>51</v>
      </c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19" t="s">
        <v>50</v>
      </c>
      <c r="AD41" s="11"/>
      <c r="AE41" s="11"/>
      <c r="AF41" s="15"/>
    </row>
    <row r="42" spans="1:38" x14ac:dyDescent="0.3">
      <c r="A42" s="14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6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1"/>
      <c r="AA42" s="11"/>
      <c r="AB42" s="11"/>
      <c r="AC42" s="11"/>
      <c r="AD42" s="11"/>
      <c r="AE42" s="11"/>
      <c r="AF42" s="15"/>
    </row>
    <row r="43" spans="1:38" x14ac:dyDescent="0.3">
      <c r="A43" s="1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8"/>
    </row>
  </sheetData>
  <mergeCells count="98">
    <mergeCell ref="T39:AA39"/>
    <mergeCell ref="P41:AB41"/>
    <mergeCell ref="T23:AA23"/>
    <mergeCell ref="P25:Y25"/>
    <mergeCell ref="T30:AA30"/>
    <mergeCell ref="P32:Y32"/>
    <mergeCell ref="H34:S34"/>
    <mergeCell ref="T34:W34"/>
    <mergeCell ref="X34:AF34"/>
    <mergeCell ref="X35:AF35"/>
    <mergeCell ref="A34:C35"/>
    <mergeCell ref="D34:G34"/>
    <mergeCell ref="D35:G35"/>
    <mergeCell ref="H35:S35"/>
    <mergeCell ref="T35:W35"/>
    <mergeCell ref="X18:Z18"/>
    <mergeCell ref="AA18:AF18"/>
    <mergeCell ref="A19:C19"/>
    <mergeCell ref="D19:G19"/>
    <mergeCell ref="H19:J19"/>
    <mergeCell ref="K19:P19"/>
    <mergeCell ref="Q19:S19"/>
    <mergeCell ref="T19:W19"/>
    <mergeCell ref="X19:Z19"/>
    <mergeCell ref="AA19:AF19"/>
    <mergeCell ref="A18:C18"/>
    <mergeCell ref="D18:G18"/>
    <mergeCell ref="H18:J18"/>
    <mergeCell ref="K18:P18"/>
    <mergeCell ref="Q18:S18"/>
    <mergeCell ref="T18:W18"/>
    <mergeCell ref="X16:Z16"/>
    <mergeCell ref="AA16:AF16"/>
    <mergeCell ref="A17:C17"/>
    <mergeCell ref="D17:G17"/>
    <mergeCell ref="H17:J17"/>
    <mergeCell ref="K17:P17"/>
    <mergeCell ref="Q17:S17"/>
    <mergeCell ref="T17:W17"/>
    <mergeCell ref="X17:Z17"/>
    <mergeCell ref="AA17:AF17"/>
    <mergeCell ref="A16:C16"/>
    <mergeCell ref="D16:G16"/>
    <mergeCell ref="H16:J16"/>
    <mergeCell ref="K16:P16"/>
    <mergeCell ref="Q16:S16"/>
    <mergeCell ref="T16:W16"/>
    <mergeCell ref="T15:W15"/>
    <mergeCell ref="X15:Z15"/>
    <mergeCell ref="AA15:AF15"/>
    <mergeCell ref="A14:C14"/>
    <mergeCell ref="D14:G14"/>
    <mergeCell ref="H14:J14"/>
    <mergeCell ref="K14:P14"/>
    <mergeCell ref="Q14:S14"/>
    <mergeCell ref="T14:W14"/>
    <mergeCell ref="A15:C15"/>
    <mergeCell ref="D15:G15"/>
    <mergeCell ref="H15:J15"/>
    <mergeCell ref="K15:P15"/>
    <mergeCell ref="Q15:S15"/>
    <mergeCell ref="T13:W13"/>
    <mergeCell ref="X13:Z13"/>
    <mergeCell ref="AA13:AF13"/>
    <mergeCell ref="X14:Z14"/>
    <mergeCell ref="AA14:AF14"/>
    <mergeCell ref="A13:C13"/>
    <mergeCell ref="D13:G13"/>
    <mergeCell ref="H13:J13"/>
    <mergeCell ref="K13:P13"/>
    <mergeCell ref="Q13:S13"/>
    <mergeCell ref="A11:G11"/>
    <mergeCell ref="H11:N11"/>
    <mergeCell ref="S11:X11"/>
    <mergeCell ref="AC11:AD11"/>
    <mergeCell ref="A12:C12"/>
    <mergeCell ref="D12:G12"/>
    <mergeCell ref="H12:J12"/>
    <mergeCell ref="K12:P12"/>
    <mergeCell ref="Q12:S12"/>
    <mergeCell ref="T12:W12"/>
    <mergeCell ref="X12:Z12"/>
    <mergeCell ref="AA12:AF12"/>
    <mergeCell ref="A8:A10"/>
    <mergeCell ref="H8:P8"/>
    <mergeCell ref="X8:AF8"/>
    <mergeCell ref="H9:AF9"/>
    <mergeCell ref="H10:P10"/>
    <mergeCell ref="X10:AF10"/>
    <mergeCell ref="A6:A7"/>
    <mergeCell ref="H6:P6"/>
    <mergeCell ref="X6:AF6"/>
    <mergeCell ref="H7:AF7"/>
    <mergeCell ref="A2:D2"/>
    <mergeCell ref="E2:AB2"/>
    <mergeCell ref="AC2:AF2"/>
    <mergeCell ref="A3:D5"/>
    <mergeCell ref="AC3:AF5"/>
  </mergeCells>
  <phoneticPr fontId="2" type="noConversion"/>
  <conditionalFormatting sqref="AI6">
    <cfRule type="cellIs" dxfId="139" priority="24" operator="equal">
      <formula>"주민오류"</formula>
    </cfRule>
    <cfRule type="cellIs" dxfId="138" priority="25" operator="equal">
      <formula>"OK"</formula>
    </cfRule>
  </conditionalFormatting>
  <conditionalFormatting sqref="AI8">
    <cfRule type="cellIs" dxfId="137" priority="22" operator="equal">
      <formula>"사업자오류"</formula>
    </cfRule>
    <cfRule type="cellIs" dxfId="136" priority="23" operator="equal">
      <formula>"OK"</formula>
    </cfRule>
  </conditionalFormatting>
  <conditionalFormatting sqref="AO8 AO6">
    <cfRule type="cellIs" dxfId="135" priority="21" operator="equal">
      <formula>TRUE</formula>
    </cfRule>
  </conditionalFormatting>
  <conditionalFormatting sqref="AO6 AO8">
    <cfRule type="cellIs" dxfId="134" priority="20" operator="equal">
      <formula>FALSE</formula>
    </cfRule>
  </conditionalFormatting>
  <conditionalFormatting sqref="AI10">
    <cfRule type="cellIs" dxfId="133" priority="18" operator="equal">
      <formula>"주민오류"</formula>
    </cfRule>
    <cfRule type="cellIs" dxfId="132" priority="19" operator="equal">
      <formula>"OK"</formula>
    </cfRule>
  </conditionalFormatting>
  <conditionalFormatting sqref="AO10">
    <cfRule type="cellIs" dxfId="131" priority="17" operator="equal">
      <formula>TRUE</formula>
    </cfRule>
  </conditionalFormatting>
  <conditionalFormatting sqref="AO10">
    <cfRule type="cellIs" dxfId="130" priority="16" operator="equal">
      <formula>FALSE</formula>
    </cfRule>
  </conditionalFormatting>
  <conditionalFormatting sqref="AI34">
    <cfRule type="cellIs" dxfId="129" priority="14" operator="equal">
      <formula>"사업자오류"</formula>
    </cfRule>
    <cfRule type="cellIs" dxfId="128" priority="15" operator="equal">
      <formula>"OK"</formula>
    </cfRule>
  </conditionalFormatting>
  <conditionalFormatting sqref="AL34">
    <cfRule type="cellIs" dxfId="127" priority="11" operator="lessThan">
      <formula>10</formula>
    </cfRule>
    <cfRule type="cellIs" dxfId="126" priority="12" operator="greaterThan">
      <formula>10</formula>
    </cfRule>
    <cfRule type="cellIs" dxfId="125" priority="13" operator="equal">
      <formula>10</formula>
    </cfRule>
  </conditionalFormatting>
  <conditionalFormatting sqref="AI10">
    <cfRule type="cellIs" dxfId="124" priority="9" operator="equal">
      <formula>"주민오류"</formula>
    </cfRule>
    <cfRule type="cellIs" dxfId="123" priority="10" operator="equal">
      <formula>"OK"</formula>
    </cfRule>
  </conditionalFormatting>
  <conditionalFormatting sqref="AO10">
    <cfRule type="cellIs" dxfId="122" priority="8" operator="equal">
      <formula>TRUE</formula>
    </cfRule>
  </conditionalFormatting>
  <conditionalFormatting sqref="AO10">
    <cfRule type="cellIs" dxfId="121" priority="7" operator="equal">
      <formula>FALSE</formula>
    </cfRule>
  </conditionalFormatting>
  <conditionalFormatting sqref="AI10">
    <cfRule type="cellIs" dxfId="120" priority="3" operator="equal">
      <formula>"주민오류"</formula>
    </cfRule>
    <cfRule type="cellIs" dxfId="119" priority="4" operator="equal">
      <formula>"법인오류"</formula>
    </cfRule>
    <cfRule type="cellIs" dxfId="118" priority="5" operator="equal">
      <formula>"주민오류"</formula>
    </cfRule>
    <cfRule type="cellIs" dxfId="117" priority="6" operator="equal">
      <formula>"OK"</formula>
    </cfRule>
  </conditionalFormatting>
  <conditionalFormatting sqref="AI10">
    <cfRule type="cellIs" dxfId="116" priority="1" operator="equal">
      <formula>"주민오류"</formula>
    </cfRule>
    <cfRule type="cellIs" dxfId="115" priority="2" operator="equal">
      <formula>"OK"</formula>
    </cfRule>
  </conditionalFormatting>
  <printOptions horizontalCentered="1" verticalCentered="1"/>
  <pageMargins left="0.39370078740157483" right="0.39370078740157483" top="0.74803149606299213" bottom="0.55118110236220474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5"/>
  <sheetViews>
    <sheetView showGridLines="0" zoomScale="150" zoomScaleNormal="150" workbookViewId="0">
      <selection activeCell="H6" sqref="H6:P6"/>
    </sheetView>
  </sheetViews>
  <sheetFormatPr defaultColWidth="2.75" defaultRowHeight="13.5" x14ac:dyDescent="0.3"/>
  <cols>
    <col min="1" max="33" width="2.75" style="1"/>
    <col min="34" max="34" width="7.875" style="1" bestFit="1" customWidth="1"/>
    <col min="35" max="35" width="6.75" style="1" customWidth="1"/>
    <col min="36" max="36" width="3.25" style="1" bestFit="1" customWidth="1"/>
    <col min="37" max="38" width="2.75" style="1"/>
    <col min="39" max="40" width="3.25" style="1" bestFit="1" customWidth="1"/>
    <col min="41" max="41" width="5.375" style="1" bestFit="1" customWidth="1"/>
    <col min="42" max="16384" width="2.75" style="1"/>
  </cols>
  <sheetData>
    <row r="1" spans="1:41" x14ac:dyDescent="0.3">
      <c r="A1" s="9"/>
    </row>
    <row r="2" spans="1:41" ht="20.25" customHeight="1" x14ac:dyDescent="0.3">
      <c r="A2" s="55" t="s">
        <v>37</v>
      </c>
      <c r="B2" s="55"/>
      <c r="C2" s="55"/>
      <c r="D2" s="55"/>
      <c r="E2" s="96" t="s">
        <v>115</v>
      </c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8"/>
      <c r="AC2" s="55" t="s">
        <v>38</v>
      </c>
      <c r="AD2" s="55"/>
      <c r="AE2" s="55"/>
      <c r="AF2" s="55"/>
    </row>
    <row r="3" spans="1:41" ht="1.5" customHeight="1" x14ac:dyDescent="0.3">
      <c r="A3" s="79" t="s">
        <v>116</v>
      </c>
      <c r="B3" s="79"/>
      <c r="C3" s="79"/>
      <c r="D3" s="79"/>
      <c r="E3" s="230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2"/>
      <c r="AC3" s="95"/>
      <c r="AD3" s="95"/>
      <c r="AE3" s="95"/>
      <c r="AF3" s="95"/>
    </row>
    <row r="4" spans="1:41" ht="16.5" customHeight="1" x14ac:dyDescent="0.3">
      <c r="A4" s="79"/>
      <c r="B4" s="79"/>
      <c r="C4" s="79"/>
      <c r="D4" s="79"/>
      <c r="E4" s="230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2"/>
      <c r="AC4" s="95"/>
      <c r="AD4" s="95"/>
      <c r="AE4" s="95"/>
      <c r="AF4" s="95"/>
      <c r="AM4" s="1" t="s">
        <v>53</v>
      </c>
    </row>
    <row r="5" spans="1:41" ht="1.5" customHeight="1" x14ac:dyDescent="0.3">
      <c r="A5" s="79"/>
      <c r="B5" s="79"/>
      <c r="C5" s="79"/>
      <c r="D5" s="79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95"/>
      <c r="AD5" s="95"/>
      <c r="AE5" s="95"/>
      <c r="AF5" s="95"/>
    </row>
    <row r="6" spans="1:41" ht="26.25" customHeight="1" x14ac:dyDescent="0.3">
      <c r="A6" s="91" t="s">
        <v>6</v>
      </c>
      <c r="B6" s="35" t="s">
        <v>12</v>
      </c>
      <c r="C6" s="4" t="s">
        <v>13</v>
      </c>
      <c r="D6" s="4"/>
      <c r="E6" s="4"/>
      <c r="F6" s="4"/>
      <c r="G6" s="5"/>
      <c r="H6" s="82" t="s">
        <v>134</v>
      </c>
      <c r="I6" s="83"/>
      <c r="J6" s="83"/>
      <c r="K6" s="83"/>
      <c r="L6" s="83"/>
      <c r="M6" s="83"/>
      <c r="N6" s="83"/>
      <c r="O6" s="83"/>
      <c r="P6" s="84"/>
      <c r="Q6" s="35" t="s">
        <v>24</v>
      </c>
      <c r="R6" s="4" t="s">
        <v>20</v>
      </c>
      <c r="S6" s="4"/>
      <c r="T6" s="4"/>
      <c r="U6" s="4"/>
      <c r="V6" s="4"/>
      <c r="W6" s="5"/>
      <c r="X6" s="92">
        <v>9203232123453</v>
      </c>
      <c r="Y6" s="93"/>
      <c r="Z6" s="93"/>
      <c r="AA6" s="93"/>
      <c r="AB6" s="93"/>
      <c r="AC6" s="93"/>
      <c r="AD6" s="93"/>
      <c r="AE6" s="93"/>
      <c r="AF6" s="94"/>
      <c r="AH6" s="20">
        <f>IF(LEN(CLEAN(X6))=10,IF(AND(VALUE(MID(X6,4,1))&gt;=1,VALUE(MID(X6,4,1))&lt;=4),MOD(11-MOD(0*2+0*3+0*4+MID(X6,1,1)*5+MID(X6,2,1)*6+MID(X6,3,1)*7+MID(X6,4,1)*8+MID(X6,5,1)*9+MID(X6,6,1)*2+MID(X6,7,1)*3+MID(X6,8,1)*4+MID(X6,9,1)*5,11),10),IF(AND(VALUE(MID(X6,4,1))&gt;=5,VALUE(MID(X6,4,1))&lt;=8),MOD(11-MOD(0*2+0*3+0*4+MID(X6,1,1)*5+MID(X6,2,1)*6+MID(X6,3,1)*7+MID(X6,4,1)*8+MID(X6,5,1)*9+MID(X6,6,1)*2+MID(X6,7,1)*3+MID(X6,8,1)*4+MID(X6,9,1)*5,11),10),"오류")),IF(LEN(CLEAN(X6))=11,IF(AND(VALUE(MID(X6,5,1))&gt;=1,VALUE(MID(X6,5,1))&lt;=4),MOD(11-MOD(0*2+0*3+MID(X6,1,1)*4+MID(X6,2,1)*5+MID(X6,3,1)*6+MID(X6,4,1)*7+MID(X6,5,1)*8+MID(X6,6,1)*9+MID(X6,7,1)*2+MID(X6,8,1)*3+MID(X6,9,1)*4+MID(X6,10,1)*5,11),10),IF(AND(VALUE(MID(X6,5,1))&gt;=5,VALUE(MID(X6,5,1))&lt;=8),MOD(11-MOD(0*2+0*3+MID(X6,1,1)*4+MID(X6,2,1)*5+MID(X6,3,1)*6+MID(X6,4,1)*7+MID(X6,5,1)*8+MID(X6,6,1)*9+MID(X6,7,1)*2+MID(X6,8,1)*3+MID(X6,9,1)*4+MID(X6,10,1)*5,11),10),"오류")),IF(LEN(CLEAN(X6))=12,IF(AND(VALUE(MID(X6,6,1))&gt;=1,VALUE(MID(X6,6,1))&lt;=4),MOD(11-MOD(0*2+MID(X6,1,1)*3+MID(X6,2,1)*4+MID(X6,3,1)*5+MID(X6,4,1)*6+MID(X6,5,1)*7+MID(X6,6,1)*8+MID(X6,7,1)*9+MID(X6,8,1)*2+MID(X6,9,1)*3+MID(X6,10,1)*4+MID(X6,11,1)*5,11),10),IF(AND(VALUE(MID(X6,7,1))&gt;=5,VALUE(MID(X6,7,1))&lt;=8),MOD(11-MOD(0*2+MID(X6,1,1)*3+MID(X6,2,1)*4+MID(X6,3,1)*5+MID(X6,4,1)*6+MID(X6,5,1)*7+MID(X6,6,1)*8+MID(X6,7,1)*9+MID(X6,8,1)*2+MID(X6,9,1)*3+MID(X6,10,1)*4+MID(X6,11,1)*5,11),10),"오류")),IF(AND(VALUE(MID(X6,7,1))&gt;=1,VALUE(MID(X6,7,1))&lt;=4),MOD(11-MOD(MID(X6,1,1)*2+MID(X6,2,1)*3+MID(X6,3,1)*4+MID(X6,4,1)*5+MID(X6,5,1)*6+MID(X6,6,1)*7+MID(X6,7,1)*8+MID(X6,8,1)*9+MID(X6,9,1)*2+MID(X6,10,1)*3+MID(X6,11,1)*4+MID(X6,12,1)*5,11),10),IF(AND(VALUE(MID(X6,7,1))&gt;=5,VALUE(MID(X6,7,1))&lt;=8),IF(LEN(CLEAN(X6))=12,MOD(MOD(11-MOD(0*2+MID(X6,1,1)*3+MID(X6,2,1)*4+MID(X6,3,1)*5+MID(X6,4,1)*6+MID(X6,5,1)*7+MID(X6,6,1)*8+MID(X6,7,1)*9+MID(X6,8,1)*2+MID(X6,9,1)*3+MID(X6,10,1)*4+MID(X6,11,1)*5,11),10)+2,10),MOD(MOD(11-MOD(MID(X6,1,1)*2+MID(X6,2,1)*3+MID(X6,3,1)*4+MID(X6,4,1)*5+MID(X6,5,1)*6+MID(X6,6,1)*7+MID(X6,7,1)*8+MID(X6,8,1)*9+MID(X6,9,1)*2+MID(X6,10,1)*3+MID(X6,11,1)*4+MID(X6,12,1)*5,11),10)+2,10)))))))</f>
        <v>3</v>
      </c>
      <c r="AI6" s="32" t="str">
        <f>IF(INT(RIGHT(X6,1))=AH6,"OK","주민오류")</f>
        <v>OK</v>
      </c>
      <c r="AJ6" s="1">
        <f>LEN(X6)</f>
        <v>13</v>
      </c>
      <c r="AM6" s="1">
        <f>LEN(X6)</f>
        <v>13</v>
      </c>
      <c r="AN6" s="1">
        <v>13</v>
      </c>
      <c r="AO6" s="1" t="b">
        <f>AM6=AN6</f>
        <v>1</v>
      </c>
    </row>
    <row r="7" spans="1:41" ht="26.25" customHeight="1" x14ac:dyDescent="0.3">
      <c r="A7" s="55"/>
      <c r="B7" s="35" t="s">
        <v>14</v>
      </c>
      <c r="C7" s="4" t="s">
        <v>15</v>
      </c>
      <c r="D7" s="4"/>
      <c r="E7" s="4"/>
      <c r="F7" s="4"/>
      <c r="G7" s="5"/>
      <c r="H7" s="100" t="s">
        <v>135</v>
      </c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2"/>
      <c r="AM7" s="1" t="s">
        <v>53</v>
      </c>
    </row>
    <row r="8" spans="1:41" ht="26.25" customHeight="1" x14ac:dyDescent="0.3">
      <c r="A8" s="74" t="s">
        <v>7</v>
      </c>
      <c r="B8" s="35" t="s">
        <v>16</v>
      </c>
      <c r="C8" s="4" t="s">
        <v>9</v>
      </c>
      <c r="D8" s="4"/>
      <c r="E8" s="4"/>
      <c r="F8" s="4"/>
      <c r="G8" s="5"/>
      <c r="H8" s="82" t="s">
        <v>136</v>
      </c>
      <c r="I8" s="83"/>
      <c r="J8" s="83"/>
      <c r="K8" s="83"/>
      <c r="L8" s="83"/>
      <c r="M8" s="83"/>
      <c r="N8" s="83"/>
      <c r="O8" s="83"/>
      <c r="P8" s="84"/>
      <c r="Q8" s="34" t="s">
        <v>23</v>
      </c>
      <c r="R8" s="7" t="s">
        <v>21</v>
      </c>
      <c r="S8" s="7"/>
      <c r="T8" s="7"/>
      <c r="U8" s="7"/>
      <c r="V8" s="7"/>
      <c r="W8" s="8"/>
      <c r="X8" s="85">
        <v>3129212345</v>
      </c>
      <c r="Y8" s="86"/>
      <c r="Z8" s="86"/>
      <c r="AA8" s="86"/>
      <c r="AB8" s="86"/>
      <c r="AC8" s="86"/>
      <c r="AD8" s="86"/>
      <c r="AE8" s="86"/>
      <c r="AF8" s="87"/>
      <c r="AH8" s="20">
        <f>IF(10-MOD(MID(X8,1,1)*1+MID(X8,2,1)*3+MID(X8,3,1)*7+MID(X8,4,1)*1+MID(X8,5,1)*3+MID(X8,6,1)*7+MID(X8,7,1)*1+MID(X8,8,1)*3+INT((MID(X8,9,1)*5)/10)+MOD(MID(X8,9,1)*5,10),10)=10,0,10-MOD(MID(X8,1,1)*1+MID(X8,2,1)*3+MID(X8,3,1)*7+MID(X8,4,1)*1+MID(X8,5,1)*3+MID(X8,6,1)*7+MID(X8,7,1)*1+MID(X8,8,1)*3+INT((MID(X8,9,1)*5)/10)+MOD(MID(X8,9,1)*5,10),10))</f>
        <v>5</v>
      </c>
      <c r="AI8" s="33" t="str">
        <f>IF(INT(MID(X8,10,1))=AH8,"OK","사업자오류")</f>
        <v>OK</v>
      </c>
      <c r="AJ8" s="1">
        <f>LEN(X8)</f>
        <v>10</v>
      </c>
      <c r="AM8" s="1">
        <f>LEN(X8)</f>
        <v>10</v>
      </c>
      <c r="AN8" s="1">
        <v>10</v>
      </c>
      <c r="AO8" s="1" t="b">
        <f>AM8=AN8</f>
        <v>1</v>
      </c>
    </row>
    <row r="9" spans="1:41" ht="26.25" customHeight="1" x14ac:dyDescent="0.3">
      <c r="A9" s="55"/>
      <c r="B9" s="35" t="s">
        <v>17</v>
      </c>
      <c r="C9" s="4" t="s">
        <v>10</v>
      </c>
      <c r="D9" s="4"/>
      <c r="E9" s="4"/>
      <c r="F9" s="4"/>
      <c r="G9" s="5"/>
      <c r="H9" s="100" t="s">
        <v>137</v>
      </c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2"/>
    </row>
    <row r="10" spans="1:41" ht="26.25" customHeight="1" x14ac:dyDescent="0.3">
      <c r="A10" s="55"/>
      <c r="B10" s="35" t="s">
        <v>5</v>
      </c>
      <c r="C10" s="4" t="s">
        <v>11</v>
      </c>
      <c r="D10" s="4"/>
      <c r="E10" s="4"/>
      <c r="F10" s="4"/>
      <c r="G10" s="5"/>
      <c r="H10" s="82" t="s">
        <v>138</v>
      </c>
      <c r="I10" s="83"/>
      <c r="J10" s="83"/>
      <c r="K10" s="83"/>
      <c r="L10" s="83"/>
      <c r="M10" s="83"/>
      <c r="N10" s="83"/>
      <c r="O10" s="83"/>
      <c r="P10" s="84"/>
      <c r="Q10" s="35" t="s">
        <v>19</v>
      </c>
      <c r="R10" s="4" t="s">
        <v>117</v>
      </c>
      <c r="S10" s="4"/>
      <c r="T10" s="4"/>
      <c r="U10" s="4"/>
      <c r="V10" s="4"/>
      <c r="W10" s="5"/>
      <c r="X10" s="233">
        <f>IF(OR(MID(AH12,LEN(CLEAN(AH12))-6,1)&lt;="2",MID(AH12,LEN(CLEAN(AH12))-6,1)="5",MID(AH12,LEN(CLEAN(AH12))-6,1)="6"),DATE(MID(AH12,1,2),MID(AH12,3,2),MID(AH12,5,2)),CHOOSE(14-LEN(CLEAN(AH12)),DATE(MID(AH12,1,2)+100,MID(AH12,3,2),MID(AH12,5,2)),DATE(MID(AH12,1,1)+100,MID(AH12,2,2),MID(AH12,4,2)),DATE(2000,MID(AH12,1,2),MID(AH12,3,2)),DATE(2000,MID(AH12,1,1),MID(AH12,2,2))))</f>
        <v>26299</v>
      </c>
      <c r="Y10" s="234"/>
      <c r="Z10" s="234"/>
      <c r="AA10" s="234"/>
      <c r="AB10" s="234"/>
      <c r="AC10" s="234"/>
      <c r="AD10" s="234"/>
      <c r="AE10" s="234"/>
      <c r="AF10" s="235"/>
      <c r="AH10" s="20">
        <f>IF(LEN(CLEAN(AH12))=10,IF(AND(VALUE(MID(AH12,4,1))&gt;=1,VALUE(MID(AH12,4,1))&lt;=4),MOD(11-MOD(0*2+0*3+0*4+MID(AH12,1,1)*5+MID(AH12,2,1)*6+MID(AH12,3,1)*7+MID(AH12,4,1)*8+MID(AH12,5,1)*9+MID(AH12,6,1)*2+MID(AH12,7,1)*3+MID(AH12,8,1)*4+MID(AH12,9,1)*5,11),10),IF(AND(VALUE(MID(AH12,4,1))&gt;=5,VALUE(MID(AH12,4,1))&lt;=8),MOD(11-MOD(0*2+0*3+0*4+MID(AH12,1,1)*5+MID(AH12,2,1)*6+MID(AH12,3,1)*7+MID(AH12,4,1)*8+MID(AH12,5,1)*9+MID(AH12,6,1)*2+MID(AH12,7,1)*3+MID(AH12,8,1)*4+MID(AH12,9,1)*5,11),10),"오류")),IF(LEN(CLEAN(AH12))=11,IF(AND(VALUE(MID(AH12,5,1))&gt;=1,VALUE(MID(AH12,5,1))&lt;=4),MOD(11-MOD(0*2+0*3+MID(AH12,1,1)*4+MID(AH12,2,1)*5+MID(AH12,3,1)*6+MID(AH12,4,1)*7+MID(AH12,5,1)*8+MID(AH12,6,1)*9+MID(AH12,7,1)*2+MID(AH12,8,1)*3+MID(AH12,9,1)*4+MID(AH12,10,1)*5,11),10),IF(AND(VALUE(MID(AH12,5,1))&gt;=5,VALUE(MID(AH12,5,1))&lt;=8),MOD(11-MOD(0*2+0*3+MID(AH12,1,1)*4+MID(AH12,2,1)*5+MID(AH12,3,1)*6+MID(AH12,4,1)*7+MID(AH12,5,1)*8+MID(AH12,6,1)*9+MID(AH12,7,1)*2+MID(AH12,8,1)*3+MID(AH12,9,1)*4+MID(AH12,10,1)*5,11),10),"오류")),IF(LEN(CLEAN(AH12))=12,IF(AND(VALUE(MID(AH12,6,1))&gt;=1,VALUE(MID(AH12,6,1))&lt;=4),MOD(11-MOD(0*2+MID(AH12,1,1)*3+MID(AH12,2,1)*4+MID(AH12,3,1)*5+MID(AH12,4,1)*6+MID(AH12,5,1)*7+MID(AH12,6,1)*8+MID(AH12,7,1)*9+MID(AH12,8,1)*2+MID(AH12,9,1)*3+MID(AH12,10,1)*4+MID(AH12,11,1)*5,11),10),IF(AND(VALUE(MID(AH12,7,1))&gt;=5,VALUE(MID(AH12,7,1))&lt;=8),MOD(11-MOD(0*2+MID(AH12,1,1)*3+MID(AH12,2,1)*4+MID(AH12,3,1)*5+MID(AH12,4,1)*6+MID(AH12,5,1)*7+MID(AH12,6,1)*8+MID(AH12,7,1)*9+MID(AH12,8,1)*2+MID(AH12,9,1)*3+MID(AH12,10,1)*4+MID(AH12,11,1)*5,11),10),"오류")),IF(AND(VALUE(MID(AH12,7,1))&gt;=1,VALUE(MID(AH12,7,1))&lt;=4),MOD(11-MOD(MID(AH12,1,1)*2+MID(AH12,2,1)*3+MID(AH12,3,1)*4+MID(AH12,4,1)*5+MID(AH12,5,1)*6+MID(AH12,6,1)*7+MID(AH12,7,1)*8+MID(AH12,8,1)*9+MID(AH12,9,1)*2+MID(AH12,10,1)*3+MID(AH12,11,1)*4+MID(AH12,12,1)*5,11),10),IF(AND(VALUE(MID(AH12,7,1))&gt;=5,VALUE(MID(AH12,7,1))&lt;=8),IF(LEN(CLEAN(AH12))=12,MOD(MOD(11-MOD(0*2+MID(AH12,1,1)*3+MID(AH12,2,1)*4+MID(AH12,3,1)*5+MID(AH12,4,1)*6+MID(AH12,5,1)*7+MID(AH12,6,1)*8+MID(AH12,7,1)*9+MID(AH12,8,1)*2+MID(AH12,9,1)*3+MID(AH12,10,1)*4+MID(AH12,11,1)*5,11),10)+2,10),MOD(MOD(11-MOD(MID(AH12,1,1)*2+MID(AH12,2,1)*3+MID(AH12,3,1)*4+MID(AH12,4,1)*5+MID(AH12,5,1)*6+MID(AH12,6,1)*7+MID(AH12,7,1)*8+MID(AH12,8,1)*9+MID(AH12,9,1)*2+MID(AH12,10,1)*3+MID(AH12,11,1)*4+MID(AH12,12,1)*5,11),10)+2,10)))))))</f>
        <v>6</v>
      </c>
      <c r="AI10" s="32" t="str">
        <f>IF(INT(RIGHT(AH12,1))=AH10,"OK","주민오류")</f>
        <v>OK</v>
      </c>
      <c r="AJ10" s="1">
        <f>LEN(X10)</f>
        <v>5</v>
      </c>
      <c r="AM10" s="1">
        <f>LEN(AH12)</f>
        <v>13</v>
      </c>
      <c r="AN10" s="1">
        <v>13</v>
      </c>
      <c r="AO10" s="1" t="b">
        <f>AM10=AN10</f>
        <v>1</v>
      </c>
    </row>
    <row r="11" spans="1:41" ht="26.25" customHeight="1" x14ac:dyDescent="0.3">
      <c r="A11" s="55" t="s">
        <v>4</v>
      </c>
      <c r="B11" s="55"/>
      <c r="C11" s="55"/>
      <c r="D11" s="55"/>
      <c r="E11" s="55"/>
      <c r="F11" s="55"/>
      <c r="G11" s="55"/>
      <c r="H11" s="82" t="s">
        <v>118</v>
      </c>
      <c r="I11" s="83"/>
      <c r="J11" s="83"/>
      <c r="K11" s="83"/>
      <c r="L11" s="83"/>
      <c r="M11" s="83"/>
      <c r="N11" s="84"/>
      <c r="O11" s="35" t="s">
        <v>25</v>
      </c>
      <c r="P11" s="4" t="s">
        <v>26</v>
      </c>
      <c r="Q11" s="4"/>
      <c r="R11" s="5"/>
      <c r="S11" s="82" t="s">
        <v>119</v>
      </c>
      <c r="T11" s="83"/>
      <c r="U11" s="83"/>
      <c r="V11" s="83"/>
      <c r="W11" s="83"/>
      <c r="X11" s="84"/>
      <c r="Y11" s="35" t="s">
        <v>27</v>
      </c>
      <c r="Z11" s="4" t="s">
        <v>28</v>
      </c>
      <c r="AA11" s="4"/>
      <c r="AB11" s="5"/>
      <c r="AC11" s="82">
        <v>1</v>
      </c>
      <c r="AD11" s="83"/>
      <c r="AE11" s="4" t="s">
        <v>29</v>
      </c>
      <c r="AF11" s="5"/>
    </row>
    <row r="12" spans="1:41" ht="26.25" customHeight="1" x14ac:dyDescent="0.3">
      <c r="A12" s="55" t="s">
        <v>129</v>
      </c>
      <c r="B12" s="55"/>
      <c r="C12" s="55"/>
      <c r="D12" s="55"/>
      <c r="E12" s="55"/>
      <c r="F12" s="55"/>
      <c r="G12" s="55"/>
      <c r="H12" s="240">
        <v>42450</v>
      </c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2"/>
      <c r="AH12" s="92">
        <v>7201011234566</v>
      </c>
      <c r="AI12" s="94"/>
    </row>
    <row r="13" spans="1:41" ht="26.25" customHeight="1" x14ac:dyDescent="0.3">
      <c r="A13" s="68" t="s">
        <v>130</v>
      </c>
      <c r="B13" s="69"/>
      <c r="C13" s="69"/>
      <c r="D13" s="69"/>
      <c r="E13" s="69"/>
      <c r="F13" s="69"/>
      <c r="G13" s="70"/>
      <c r="H13" s="68" t="s">
        <v>131</v>
      </c>
      <c r="I13" s="69"/>
      <c r="J13" s="69"/>
      <c r="K13" s="69"/>
      <c r="L13" s="69"/>
      <c r="M13" s="69"/>
      <c r="N13" s="69"/>
      <c r="O13" s="69"/>
      <c r="P13" s="70"/>
      <c r="Q13" s="160" t="s">
        <v>132</v>
      </c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2"/>
    </row>
    <row r="14" spans="1:41" ht="26.25" customHeight="1" x14ac:dyDescent="0.3">
      <c r="A14" s="71"/>
      <c r="B14" s="72"/>
      <c r="C14" s="72"/>
      <c r="D14" s="72"/>
      <c r="E14" s="72"/>
      <c r="F14" s="72"/>
      <c r="G14" s="73"/>
      <c r="H14" s="71"/>
      <c r="I14" s="72"/>
      <c r="J14" s="72"/>
      <c r="K14" s="72"/>
      <c r="L14" s="72"/>
      <c r="M14" s="72"/>
      <c r="N14" s="72"/>
      <c r="O14" s="72"/>
      <c r="P14" s="73"/>
      <c r="Q14" s="55" t="s">
        <v>126</v>
      </c>
      <c r="R14" s="55"/>
      <c r="S14" s="55"/>
      <c r="T14" s="55"/>
      <c r="U14" s="55"/>
      <c r="V14" s="55"/>
      <c r="W14" s="55"/>
      <c r="X14" s="55"/>
      <c r="Y14" s="55" t="s">
        <v>127</v>
      </c>
      <c r="Z14" s="55"/>
      <c r="AA14" s="55"/>
      <c r="AB14" s="55"/>
      <c r="AC14" s="55"/>
      <c r="AD14" s="55"/>
      <c r="AE14" s="55"/>
      <c r="AF14" s="55"/>
    </row>
    <row r="15" spans="1:41" ht="26.25" customHeight="1" x14ac:dyDescent="0.3">
      <c r="A15" s="236">
        <v>42767</v>
      </c>
      <c r="B15" s="237"/>
      <c r="C15" s="237"/>
      <c r="D15" s="237"/>
      <c r="E15" s="237"/>
      <c r="F15" s="237"/>
      <c r="G15" s="238"/>
      <c r="H15" s="245">
        <f>SUM(Q15:AF15)</f>
        <v>2023077</v>
      </c>
      <c r="I15" s="245"/>
      <c r="J15" s="245"/>
      <c r="K15" s="245"/>
      <c r="L15" s="245"/>
      <c r="M15" s="245"/>
      <c r="N15" s="245"/>
      <c r="O15" s="245"/>
      <c r="P15" s="245"/>
      <c r="Q15" s="239">
        <v>1923077</v>
      </c>
      <c r="R15" s="239"/>
      <c r="S15" s="239"/>
      <c r="T15" s="239"/>
      <c r="U15" s="239"/>
      <c r="V15" s="239"/>
      <c r="W15" s="239"/>
      <c r="X15" s="239"/>
      <c r="Y15" s="239">
        <v>100000</v>
      </c>
      <c r="Z15" s="239"/>
      <c r="AA15" s="239"/>
      <c r="AB15" s="239"/>
      <c r="AC15" s="239"/>
      <c r="AD15" s="239"/>
      <c r="AE15" s="239"/>
      <c r="AF15" s="239"/>
    </row>
    <row r="16" spans="1:41" ht="26.25" customHeight="1" x14ac:dyDescent="0.3">
      <c r="A16" s="236">
        <f>EOMONTH(A15,-1)</f>
        <v>42766</v>
      </c>
      <c r="B16" s="237"/>
      <c r="C16" s="237"/>
      <c r="D16" s="237"/>
      <c r="E16" s="237"/>
      <c r="F16" s="237"/>
      <c r="G16" s="238"/>
      <c r="H16" s="245">
        <f>SUM(Q16:AF16)</f>
        <v>2023077</v>
      </c>
      <c r="I16" s="245"/>
      <c r="J16" s="245"/>
      <c r="K16" s="245"/>
      <c r="L16" s="245"/>
      <c r="M16" s="245"/>
      <c r="N16" s="245"/>
      <c r="O16" s="245"/>
      <c r="P16" s="245"/>
      <c r="Q16" s="239">
        <v>1923077</v>
      </c>
      <c r="R16" s="239"/>
      <c r="S16" s="239"/>
      <c r="T16" s="239"/>
      <c r="U16" s="239"/>
      <c r="V16" s="239"/>
      <c r="W16" s="239"/>
      <c r="X16" s="239"/>
      <c r="Y16" s="239">
        <v>100000</v>
      </c>
      <c r="Z16" s="239"/>
      <c r="AA16" s="239"/>
      <c r="AB16" s="239"/>
      <c r="AC16" s="239"/>
      <c r="AD16" s="239"/>
      <c r="AE16" s="239"/>
      <c r="AF16" s="239"/>
      <c r="AN16" s="1" t="s">
        <v>124</v>
      </c>
    </row>
    <row r="17" spans="1:40" ht="26.25" customHeight="1" x14ac:dyDescent="0.3">
      <c r="A17" s="236">
        <f>EOMONTH(A16,-1)</f>
        <v>42735</v>
      </c>
      <c r="B17" s="237"/>
      <c r="C17" s="237"/>
      <c r="D17" s="237"/>
      <c r="E17" s="237"/>
      <c r="F17" s="237"/>
      <c r="G17" s="238"/>
      <c r="H17" s="245">
        <f>SUM(Q17:AF17)</f>
        <v>1899970</v>
      </c>
      <c r="I17" s="245"/>
      <c r="J17" s="245"/>
      <c r="K17" s="245"/>
      <c r="L17" s="245"/>
      <c r="M17" s="245"/>
      <c r="N17" s="245"/>
      <c r="O17" s="245"/>
      <c r="P17" s="245"/>
      <c r="Q17" s="239">
        <v>1799970</v>
      </c>
      <c r="R17" s="239"/>
      <c r="S17" s="239"/>
      <c r="T17" s="239"/>
      <c r="U17" s="239"/>
      <c r="V17" s="239"/>
      <c r="W17" s="239"/>
      <c r="X17" s="239"/>
      <c r="Y17" s="239">
        <v>100000</v>
      </c>
      <c r="Z17" s="239"/>
      <c r="AA17" s="239"/>
      <c r="AB17" s="239"/>
      <c r="AC17" s="239"/>
      <c r="AD17" s="239"/>
      <c r="AE17" s="239"/>
      <c r="AF17" s="239"/>
      <c r="AN17" s="1" t="s">
        <v>125</v>
      </c>
    </row>
    <row r="18" spans="1:40" ht="26.25" customHeight="1" x14ac:dyDescent="0.3">
      <c r="A18" s="236"/>
      <c r="B18" s="237"/>
      <c r="C18" s="237"/>
      <c r="D18" s="237"/>
      <c r="E18" s="237"/>
      <c r="F18" s="237"/>
      <c r="G18" s="238"/>
      <c r="H18" s="245"/>
      <c r="I18" s="245"/>
      <c r="J18" s="245"/>
      <c r="K18" s="245"/>
      <c r="L18" s="245"/>
      <c r="M18" s="245"/>
      <c r="N18" s="245"/>
      <c r="O18" s="245"/>
      <c r="P18" s="245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</row>
    <row r="19" spans="1:40" ht="26.25" customHeight="1" x14ac:dyDescent="0.3">
      <c r="A19" s="236" t="s">
        <v>47</v>
      </c>
      <c r="B19" s="237"/>
      <c r="C19" s="237"/>
      <c r="D19" s="237"/>
      <c r="E19" s="237"/>
      <c r="F19" s="237"/>
      <c r="G19" s="238"/>
      <c r="H19" s="139">
        <f>SUM(H15:P18)</f>
        <v>5946124</v>
      </c>
      <c r="I19" s="140"/>
      <c r="J19" s="140"/>
      <c r="K19" s="140"/>
      <c r="L19" s="140"/>
      <c r="M19" s="140"/>
      <c r="N19" s="140"/>
      <c r="O19" s="140"/>
      <c r="P19" s="141"/>
      <c r="Q19" s="243">
        <f>SUM(Q15:X18)</f>
        <v>5646124</v>
      </c>
      <c r="R19" s="243"/>
      <c r="S19" s="243"/>
      <c r="T19" s="243"/>
      <c r="U19" s="243"/>
      <c r="V19" s="243"/>
      <c r="W19" s="243"/>
      <c r="X19" s="243"/>
      <c r="Y19" s="243">
        <f>SUM(Y15:AF18)</f>
        <v>300000</v>
      </c>
      <c r="Z19" s="243"/>
      <c r="AA19" s="243"/>
      <c r="AB19" s="243"/>
      <c r="AC19" s="243"/>
      <c r="AD19" s="243"/>
      <c r="AE19" s="243"/>
      <c r="AF19" s="243"/>
    </row>
    <row r="20" spans="1:40" ht="3.75" customHeight="1" x14ac:dyDescent="0.3">
      <c r="A20" s="14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5"/>
    </row>
    <row r="21" spans="1:40" x14ac:dyDescent="0.3">
      <c r="A21" s="14"/>
      <c r="B21" s="11" t="s">
        <v>128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5"/>
    </row>
    <row r="22" spans="1:40" ht="7.5" customHeight="1" x14ac:dyDescent="0.3">
      <c r="A22" s="14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5"/>
    </row>
    <row r="23" spans="1:40" ht="16.5" customHeight="1" x14ac:dyDescent="0.3">
      <c r="A23" s="14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80">
        <f ca="1">TODAY()</f>
        <v>44133</v>
      </c>
      <c r="U23" s="80"/>
      <c r="V23" s="80"/>
      <c r="W23" s="80"/>
      <c r="X23" s="80"/>
      <c r="Y23" s="80"/>
      <c r="Z23" s="80"/>
      <c r="AA23" s="80"/>
      <c r="AB23" s="11"/>
      <c r="AC23" s="11"/>
      <c r="AD23" s="11"/>
      <c r="AE23" s="11"/>
      <c r="AF23" s="15"/>
    </row>
    <row r="24" spans="1:40" ht="11.25" customHeight="1" x14ac:dyDescent="0.3">
      <c r="A24" s="14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5"/>
    </row>
    <row r="25" spans="1:40" x14ac:dyDescent="0.3">
      <c r="A25" s="14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6" t="s">
        <v>31</v>
      </c>
      <c r="P25" s="81" t="str">
        <f>H6</f>
        <v>강수지</v>
      </c>
      <c r="Q25" s="81"/>
      <c r="R25" s="81"/>
      <c r="S25" s="81"/>
      <c r="T25" s="81"/>
      <c r="U25" s="81"/>
      <c r="V25" s="81"/>
      <c r="W25" s="81"/>
      <c r="X25" s="81"/>
      <c r="Y25" s="81"/>
      <c r="Z25" s="19" t="s">
        <v>48</v>
      </c>
      <c r="AA25" s="11"/>
      <c r="AB25" s="11"/>
      <c r="AC25" s="11"/>
      <c r="AD25" s="11"/>
      <c r="AE25" s="11"/>
      <c r="AF25" s="15"/>
    </row>
    <row r="26" spans="1:40" ht="11.25" customHeight="1" x14ac:dyDescent="0.3">
      <c r="A26" s="1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8"/>
    </row>
    <row r="27" spans="1:40" ht="3.75" customHeight="1" x14ac:dyDescent="0.3">
      <c r="A27" s="14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5"/>
    </row>
    <row r="28" spans="1:40" x14ac:dyDescent="0.3">
      <c r="A28" s="14"/>
      <c r="B28" s="11" t="s">
        <v>120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5"/>
    </row>
    <row r="29" spans="1:40" ht="7.5" customHeight="1" x14ac:dyDescent="0.3">
      <c r="A29" s="14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5"/>
    </row>
    <row r="30" spans="1:40" ht="16.5" customHeight="1" x14ac:dyDescent="0.3">
      <c r="A30" s="14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80">
        <f ca="1">TODAY()</f>
        <v>44133</v>
      </c>
      <c r="U30" s="80"/>
      <c r="V30" s="80"/>
      <c r="W30" s="80"/>
      <c r="X30" s="80"/>
      <c r="Y30" s="80"/>
      <c r="Z30" s="80"/>
      <c r="AA30" s="80"/>
      <c r="AB30" s="11"/>
      <c r="AC30" s="11"/>
      <c r="AD30" s="11"/>
      <c r="AE30" s="11"/>
      <c r="AF30" s="15"/>
    </row>
    <row r="31" spans="1:40" ht="11.25" customHeight="1" x14ac:dyDescent="0.3">
      <c r="A31" s="1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5"/>
    </row>
    <row r="32" spans="1:40" x14ac:dyDescent="0.3">
      <c r="A32" s="14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6" t="s">
        <v>30</v>
      </c>
      <c r="P32" s="81" t="str">
        <f>H8</f>
        <v>김국진치과의원</v>
      </c>
      <c r="Q32" s="81"/>
      <c r="R32" s="81"/>
      <c r="S32" s="81"/>
      <c r="T32" s="81"/>
      <c r="U32" s="81"/>
      <c r="V32" s="81"/>
      <c r="W32" s="81"/>
      <c r="X32" s="81"/>
      <c r="Y32" s="81"/>
      <c r="Z32" s="19" t="s">
        <v>48</v>
      </c>
      <c r="AA32" s="11"/>
      <c r="AB32" s="11"/>
      <c r="AC32" s="11"/>
      <c r="AD32" s="11"/>
      <c r="AE32" s="11"/>
      <c r="AF32" s="15"/>
    </row>
    <row r="33" spans="1:38" x14ac:dyDescent="0.3">
      <c r="A33" s="14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6"/>
      <c r="P33" s="81" t="str">
        <f>H10</f>
        <v>김완선외1명</v>
      </c>
      <c r="Q33" s="81"/>
      <c r="R33" s="81"/>
      <c r="S33" s="81"/>
      <c r="T33" s="81"/>
      <c r="U33" s="81"/>
      <c r="V33" s="81"/>
      <c r="W33" s="81"/>
      <c r="X33" s="81"/>
      <c r="Y33" s="81"/>
      <c r="Z33" s="19"/>
      <c r="AA33" s="11"/>
      <c r="AB33" s="11"/>
      <c r="AC33" s="11"/>
      <c r="AD33" s="11"/>
      <c r="AE33" s="11"/>
      <c r="AF33" s="15"/>
    </row>
    <row r="34" spans="1:38" ht="11.25" customHeight="1" x14ac:dyDescent="0.3">
      <c r="A34" s="14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5"/>
      <c r="AL34" s="1" t="s">
        <v>173</v>
      </c>
    </row>
    <row r="35" spans="1:38" ht="24" customHeight="1" x14ac:dyDescent="0.3">
      <c r="A35" s="68" t="s">
        <v>33</v>
      </c>
      <c r="B35" s="69"/>
      <c r="C35" s="70"/>
      <c r="D35" s="55" t="s">
        <v>10</v>
      </c>
      <c r="E35" s="55"/>
      <c r="F35" s="55"/>
      <c r="G35" s="55"/>
      <c r="H35" s="76" t="s">
        <v>168</v>
      </c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8"/>
      <c r="T35" s="74" t="s">
        <v>169</v>
      </c>
      <c r="U35" s="55"/>
      <c r="V35" s="55"/>
      <c r="W35" s="55"/>
      <c r="X35" s="64">
        <v>3128512347</v>
      </c>
      <c r="Y35" s="64"/>
      <c r="Z35" s="64"/>
      <c r="AA35" s="64"/>
      <c r="AB35" s="64"/>
      <c r="AC35" s="64"/>
      <c r="AD35" s="64"/>
      <c r="AE35" s="64"/>
      <c r="AF35" s="64"/>
      <c r="AH35" s="20">
        <f>IF(10-MOD(MID(X35,1,1)*1+MID(X35,2,1)*3+MID(X35,3,1)*7+MID(X35,4,1)*1+MID(X35,5,1)*3+MID(X35,6,1)*7+MID(X35,7,1)*1+MID(X35,8,1)*3+INT((MID(X35,9,1)*5)/10)+MOD(MID(X35,9,1)*5,10),10)=10,0,10-MOD(MID(X35,1,1)*1+MID(X35,2,1)*3+MID(X35,3,1)*7+MID(X35,4,1)*1+MID(X35,5,1)*3+MID(X35,6,1)*7+MID(X35,7,1)*1+MID(X35,8,1)*3+INT((MID(X35,9,1)*5)/10)+MOD(MID(X35,9,1)*5,10),10))</f>
        <v>7</v>
      </c>
      <c r="AI35" s="20" t="str">
        <f>IF(INT(MID(X35,10,1))=AH35,"OK","사업자오류")</f>
        <v>OK</v>
      </c>
      <c r="AL35" s="46">
        <f>LEN(X35)</f>
        <v>10</v>
      </c>
    </row>
    <row r="36" spans="1:38" ht="24" customHeight="1" x14ac:dyDescent="0.3">
      <c r="A36" s="71"/>
      <c r="B36" s="72"/>
      <c r="C36" s="73"/>
      <c r="D36" s="74" t="s">
        <v>123</v>
      </c>
      <c r="E36" s="74"/>
      <c r="F36" s="74"/>
      <c r="G36" s="74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55" t="s">
        <v>34</v>
      </c>
      <c r="U36" s="55"/>
      <c r="V36" s="55"/>
      <c r="W36" s="55"/>
      <c r="X36" s="95" t="s">
        <v>52</v>
      </c>
      <c r="Y36" s="95"/>
      <c r="Z36" s="95"/>
      <c r="AA36" s="95"/>
      <c r="AB36" s="95"/>
      <c r="AC36" s="95"/>
      <c r="AD36" s="95"/>
      <c r="AE36" s="95"/>
      <c r="AF36" s="95"/>
    </row>
    <row r="37" spans="1:38" ht="3.75" customHeight="1" x14ac:dyDescent="0.3">
      <c r="A37" s="14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5"/>
    </row>
    <row r="38" spans="1:38" x14ac:dyDescent="0.3">
      <c r="A38" s="14"/>
      <c r="B38" s="11" t="s">
        <v>122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5"/>
    </row>
    <row r="39" spans="1:38" x14ac:dyDescent="0.3">
      <c r="A39" s="14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5"/>
    </row>
    <row r="40" spans="1:38" ht="16.5" customHeight="1" x14ac:dyDescent="0.3">
      <c r="A40" s="14"/>
      <c r="B40" s="11" t="s">
        <v>121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80">
        <f ca="1">TODAY()</f>
        <v>44133</v>
      </c>
      <c r="U40" s="80"/>
      <c r="V40" s="80"/>
      <c r="W40" s="80"/>
      <c r="X40" s="80"/>
      <c r="Y40" s="80"/>
      <c r="Z40" s="80"/>
      <c r="AA40" s="80"/>
      <c r="AB40" s="11"/>
      <c r="AC40" s="11"/>
      <c r="AD40" s="11"/>
      <c r="AE40" s="11"/>
      <c r="AF40" s="15"/>
    </row>
    <row r="41" spans="1:38" x14ac:dyDescent="0.3">
      <c r="A41" s="14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5"/>
    </row>
    <row r="42" spans="1:38" x14ac:dyDescent="0.3">
      <c r="A42" s="14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6" t="s">
        <v>81</v>
      </c>
      <c r="P42" s="99" t="s">
        <v>51</v>
      </c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19" t="s">
        <v>50</v>
      </c>
      <c r="AD42" s="11"/>
      <c r="AE42" s="11"/>
      <c r="AF42" s="15"/>
    </row>
    <row r="43" spans="1:38" x14ac:dyDescent="0.3">
      <c r="A43" s="14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6"/>
      <c r="P43" s="99" t="s">
        <v>281</v>
      </c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11"/>
      <c r="AD43" s="11"/>
      <c r="AE43" s="11"/>
      <c r="AF43" s="15"/>
    </row>
    <row r="44" spans="1:38" x14ac:dyDescent="0.3">
      <c r="A44" s="1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8"/>
    </row>
    <row r="45" spans="1:38" x14ac:dyDescent="0.3">
      <c r="AF45" s="36" t="s">
        <v>133</v>
      </c>
    </row>
  </sheetData>
  <mergeCells count="64">
    <mergeCell ref="AH12:AI12"/>
    <mergeCell ref="H12:AF12"/>
    <mergeCell ref="H19:P19"/>
    <mergeCell ref="Q19:X19"/>
    <mergeCell ref="Y19:AF19"/>
    <mergeCell ref="Q13:AF13"/>
    <mergeCell ref="H13:P14"/>
    <mergeCell ref="Y17:AF17"/>
    <mergeCell ref="Q18:X18"/>
    <mergeCell ref="Y18:AF18"/>
    <mergeCell ref="H16:P16"/>
    <mergeCell ref="H17:P17"/>
    <mergeCell ref="H18:P18"/>
    <mergeCell ref="H15:P15"/>
    <mergeCell ref="Q15:X15"/>
    <mergeCell ref="Y15:AF15"/>
    <mergeCell ref="Q14:X14"/>
    <mergeCell ref="Y14:AF14"/>
    <mergeCell ref="A18:G18"/>
    <mergeCell ref="Q17:X17"/>
    <mergeCell ref="A13:G14"/>
    <mergeCell ref="X36:AF36"/>
    <mergeCell ref="T40:AA40"/>
    <mergeCell ref="P42:AB42"/>
    <mergeCell ref="Q16:X16"/>
    <mergeCell ref="Y16:AF16"/>
    <mergeCell ref="H35:S35"/>
    <mergeCell ref="T35:W35"/>
    <mergeCell ref="X35:AF35"/>
    <mergeCell ref="P43:AB43"/>
    <mergeCell ref="A12:G12"/>
    <mergeCell ref="A15:G15"/>
    <mergeCell ref="A16:G16"/>
    <mergeCell ref="A17:G17"/>
    <mergeCell ref="T23:AA23"/>
    <mergeCell ref="P25:Y25"/>
    <mergeCell ref="T30:AA30"/>
    <mergeCell ref="P32:Y32"/>
    <mergeCell ref="A35:C36"/>
    <mergeCell ref="D35:G35"/>
    <mergeCell ref="D36:G36"/>
    <mergeCell ref="H36:S36"/>
    <mergeCell ref="T36:W36"/>
    <mergeCell ref="A19:G19"/>
    <mergeCell ref="P33:Y33"/>
    <mergeCell ref="A11:G11"/>
    <mergeCell ref="H11:N11"/>
    <mergeCell ref="S11:X11"/>
    <mergeCell ref="AC11:AD11"/>
    <mergeCell ref="A8:A10"/>
    <mergeCell ref="H8:P8"/>
    <mergeCell ref="X8:AF8"/>
    <mergeCell ref="H9:AF9"/>
    <mergeCell ref="H10:P10"/>
    <mergeCell ref="X10:AF10"/>
    <mergeCell ref="A2:D2"/>
    <mergeCell ref="AC2:AF2"/>
    <mergeCell ref="A3:D5"/>
    <mergeCell ref="AC3:AF5"/>
    <mergeCell ref="A6:A7"/>
    <mergeCell ref="H6:P6"/>
    <mergeCell ref="X6:AF6"/>
    <mergeCell ref="H7:AF7"/>
    <mergeCell ref="E2:AB4"/>
  </mergeCells>
  <phoneticPr fontId="2" type="noConversion"/>
  <conditionalFormatting sqref="AI6 AI10">
    <cfRule type="cellIs" dxfId="114" priority="14" operator="equal">
      <formula>"주민오류"</formula>
    </cfRule>
    <cfRule type="cellIs" dxfId="113" priority="15" operator="equal">
      <formula>"OK"</formula>
    </cfRule>
  </conditionalFormatting>
  <conditionalFormatting sqref="AI8">
    <cfRule type="cellIs" dxfId="112" priority="12" operator="equal">
      <formula>"사업자오류"</formula>
    </cfRule>
    <cfRule type="cellIs" dxfId="111" priority="13" operator="equal">
      <formula>"OK"</formula>
    </cfRule>
  </conditionalFormatting>
  <conditionalFormatting sqref="AO8 AO6 AO10">
    <cfRule type="cellIs" dxfId="110" priority="11" operator="equal">
      <formula>TRUE</formula>
    </cfRule>
  </conditionalFormatting>
  <conditionalFormatting sqref="AO6 AO8 AO10">
    <cfRule type="cellIs" dxfId="109" priority="10" operator="equal">
      <formula>FALSE</formula>
    </cfRule>
  </conditionalFormatting>
  <conditionalFormatting sqref="AI35">
    <cfRule type="cellIs" dxfId="108" priority="4" operator="equal">
      <formula>"사업자오류"</formula>
    </cfRule>
    <cfRule type="cellIs" dxfId="107" priority="5" operator="equal">
      <formula>"OK"</formula>
    </cfRule>
  </conditionalFormatting>
  <conditionalFormatting sqref="AL35">
    <cfRule type="cellIs" dxfId="106" priority="1" operator="lessThan">
      <formula>10</formula>
    </cfRule>
    <cfRule type="cellIs" dxfId="105" priority="2" operator="greaterThan">
      <formula>10</formula>
    </cfRule>
    <cfRule type="cellIs" dxfId="104" priority="3" operator="equal">
      <formula>10</formula>
    </cfRule>
  </conditionalFormatting>
  <printOptions horizontalCentered="1" verticalCentered="1"/>
  <pageMargins left="0.39370078740157483" right="0.39370078740157483" top="0.74803149606299213" bottom="0.35433070866141736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43"/>
  <sheetViews>
    <sheetView showGridLines="0" zoomScale="150" zoomScaleNormal="150" workbookViewId="0">
      <selection activeCell="H6" sqref="H6:P6"/>
    </sheetView>
  </sheetViews>
  <sheetFormatPr defaultColWidth="2.75" defaultRowHeight="13.5" x14ac:dyDescent="0.3"/>
  <cols>
    <col min="1" max="33" width="2.75" style="1"/>
    <col min="34" max="34" width="7.875" style="1" bestFit="1" customWidth="1"/>
    <col min="35" max="35" width="6.75" style="1" customWidth="1"/>
    <col min="36" max="36" width="3.25" style="1" bestFit="1" customWidth="1"/>
    <col min="37" max="37" width="2.75" style="1"/>
    <col min="38" max="40" width="3.25" style="1" bestFit="1" customWidth="1"/>
    <col min="41" max="41" width="5.375" style="1" bestFit="1" customWidth="1"/>
    <col min="42" max="16384" width="2.75" style="1"/>
  </cols>
  <sheetData>
    <row r="1" spans="1:41" x14ac:dyDescent="0.3">
      <c r="A1" s="9" t="s">
        <v>163</v>
      </c>
    </row>
    <row r="2" spans="1:41" ht="20.25" x14ac:dyDescent="0.3">
      <c r="A2" s="55" t="s">
        <v>162</v>
      </c>
      <c r="B2" s="55"/>
      <c r="C2" s="55"/>
      <c r="D2" s="55"/>
      <c r="E2" s="96" t="s">
        <v>161</v>
      </c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8"/>
      <c r="AC2" s="55" t="s">
        <v>38</v>
      </c>
      <c r="AD2" s="55"/>
      <c r="AE2" s="55"/>
      <c r="AF2" s="55"/>
    </row>
    <row r="3" spans="1:41" ht="1.5" customHeight="1" x14ac:dyDescent="0.3">
      <c r="A3" s="79" t="s">
        <v>167</v>
      </c>
      <c r="B3" s="79"/>
      <c r="C3" s="79"/>
      <c r="D3" s="79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95"/>
      <c r="AD3" s="95"/>
      <c r="AE3" s="95"/>
      <c r="AF3" s="95"/>
    </row>
    <row r="4" spans="1:41" ht="16.5" customHeight="1" x14ac:dyDescent="0.3">
      <c r="A4" s="79"/>
      <c r="B4" s="79"/>
      <c r="C4" s="79"/>
      <c r="D4" s="79"/>
      <c r="E4" s="11"/>
      <c r="F4" s="11"/>
      <c r="G4" s="11"/>
      <c r="H4" s="11"/>
      <c r="I4" s="12" t="s">
        <v>42</v>
      </c>
      <c r="J4" s="10"/>
      <c r="K4" s="13" t="s">
        <v>43</v>
      </c>
      <c r="L4" s="13"/>
      <c r="M4" s="13"/>
      <c r="N4" s="13"/>
      <c r="O4" s="13"/>
      <c r="P4" s="13"/>
      <c r="Q4" s="13"/>
      <c r="R4" s="10" t="s">
        <v>41</v>
      </c>
      <c r="S4" s="13" t="s">
        <v>160</v>
      </c>
      <c r="T4" s="13"/>
      <c r="U4" s="13"/>
      <c r="V4" s="13"/>
      <c r="W4" s="13"/>
      <c r="X4" s="13"/>
      <c r="Y4" s="11"/>
      <c r="Z4" s="13"/>
      <c r="AA4" s="11"/>
      <c r="AB4" s="11"/>
      <c r="AC4" s="95"/>
      <c r="AD4" s="95"/>
      <c r="AE4" s="95"/>
      <c r="AF4" s="95"/>
      <c r="AH4" s="10" t="s">
        <v>41</v>
      </c>
      <c r="AM4" s="1" t="s">
        <v>53</v>
      </c>
    </row>
    <row r="5" spans="1:41" ht="1.5" customHeight="1" x14ac:dyDescent="0.3">
      <c r="A5" s="79"/>
      <c r="B5" s="79"/>
      <c r="C5" s="79"/>
      <c r="D5" s="79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95"/>
      <c r="AD5" s="95"/>
      <c r="AE5" s="95"/>
      <c r="AF5" s="95"/>
    </row>
    <row r="6" spans="1:41" ht="26.25" customHeight="1" x14ac:dyDescent="0.3">
      <c r="A6" s="91" t="s">
        <v>6</v>
      </c>
      <c r="B6" s="40" t="s">
        <v>159</v>
      </c>
      <c r="C6" s="4" t="s">
        <v>158</v>
      </c>
      <c r="D6" s="4"/>
      <c r="E6" s="4"/>
      <c r="F6" s="4"/>
      <c r="G6" s="5"/>
      <c r="H6" s="82" t="s">
        <v>170</v>
      </c>
      <c r="I6" s="83"/>
      <c r="J6" s="83"/>
      <c r="K6" s="83"/>
      <c r="L6" s="83"/>
      <c r="M6" s="83"/>
      <c r="N6" s="83"/>
      <c r="O6" s="83"/>
      <c r="P6" s="84"/>
      <c r="Q6" s="40" t="s">
        <v>157</v>
      </c>
      <c r="R6" s="4" t="s">
        <v>156</v>
      </c>
      <c r="S6" s="4"/>
      <c r="T6" s="4"/>
      <c r="U6" s="4"/>
      <c r="V6" s="4"/>
      <c r="W6" s="5"/>
      <c r="X6" s="92">
        <v>9201012123456</v>
      </c>
      <c r="Y6" s="93"/>
      <c r="Z6" s="93"/>
      <c r="AA6" s="93"/>
      <c r="AB6" s="93"/>
      <c r="AC6" s="93"/>
      <c r="AD6" s="93"/>
      <c r="AE6" s="93"/>
      <c r="AF6" s="94"/>
      <c r="AH6" s="20">
        <f>IF(LEN(CLEAN(X6))=10,IF(AND(VALUE(MID(X6,4,1))&gt;=1,VALUE(MID(X6,4,1))&lt;=4),MOD(11-MOD(0*2+0*3+0*4+MID(X6,1,1)*5+MID(X6,2,1)*6+MID(X6,3,1)*7+MID(X6,4,1)*8+MID(X6,5,1)*9+MID(X6,6,1)*2+MID(X6,7,1)*3+MID(X6,8,1)*4+MID(X6,9,1)*5,11),10),IF(AND(VALUE(MID(X6,4,1))&gt;=5,VALUE(MID(X6,4,1))&lt;=8),MOD(11-MOD(0*2+0*3+0*4+MID(X6,1,1)*5+MID(X6,2,1)*6+MID(X6,3,1)*7+MID(X6,4,1)*8+MID(X6,5,1)*9+MID(X6,6,1)*2+MID(X6,7,1)*3+MID(X6,8,1)*4+MID(X6,9,1)*5,11),10),"오류")),IF(LEN(CLEAN(X6))=11,IF(AND(VALUE(MID(X6,5,1))&gt;=1,VALUE(MID(X6,5,1))&lt;=4),MOD(11-MOD(0*2+0*3+MID(X6,1,1)*4+MID(X6,2,1)*5+MID(X6,3,1)*6+MID(X6,4,1)*7+MID(X6,5,1)*8+MID(X6,6,1)*9+MID(X6,7,1)*2+MID(X6,8,1)*3+MID(X6,9,1)*4+MID(X6,10,1)*5,11),10),IF(AND(VALUE(MID(X6,5,1))&gt;=5,VALUE(MID(X6,5,1))&lt;=8),MOD(11-MOD(0*2+0*3+MID(X6,1,1)*4+MID(X6,2,1)*5+MID(X6,3,1)*6+MID(X6,4,1)*7+MID(X6,5,1)*8+MID(X6,6,1)*9+MID(X6,7,1)*2+MID(X6,8,1)*3+MID(X6,9,1)*4+MID(X6,10,1)*5,11),10),"오류")),IF(LEN(CLEAN(X6))=12,IF(AND(VALUE(MID(X6,6,1))&gt;=1,VALUE(MID(X6,6,1))&lt;=4),MOD(11-MOD(0*2+MID(X6,1,1)*3+MID(X6,2,1)*4+MID(X6,3,1)*5+MID(X6,4,1)*6+MID(X6,5,1)*7+MID(X6,6,1)*8+MID(X6,7,1)*9+MID(X6,8,1)*2+MID(X6,9,1)*3+MID(X6,10,1)*4+MID(X6,11,1)*5,11),10),IF(AND(VALUE(MID(X6,7,1))&gt;=5,VALUE(MID(X6,7,1))&lt;=8),MOD(11-MOD(0*2+MID(X6,1,1)*3+MID(X6,2,1)*4+MID(X6,3,1)*5+MID(X6,4,1)*6+MID(X6,5,1)*7+MID(X6,6,1)*8+MID(X6,7,1)*9+MID(X6,8,1)*2+MID(X6,9,1)*3+MID(X6,10,1)*4+MID(X6,11,1)*5,11),10),"오류")),IF(AND(VALUE(MID(X6,7,1))&gt;=1,VALUE(MID(X6,7,1))&lt;=4),MOD(11-MOD(MID(X6,1,1)*2+MID(X6,2,1)*3+MID(X6,3,1)*4+MID(X6,4,1)*5+MID(X6,5,1)*6+MID(X6,6,1)*7+MID(X6,7,1)*8+MID(X6,8,1)*9+MID(X6,9,1)*2+MID(X6,10,1)*3+MID(X6,11,1)*4+MID(X6,12,1)*5,11),10),IF(AND(VALUE(MID(X6,7,1))&gt;=5,VALUE(MID(X6,7,1))&lt;=8),IF(LEN(CLEAN(X6))=12,MOD(MOD(11-MOD(0*2+MID(X6,1,1)*3+MID(X6,2,1)*4+MID(X6,3,1)*5+MID(X6,4,1)*6+MID(X6,5,1)*7+MID(X6,6,1)*8+MID(X6,7,1)*9+MID(X6,8,1)*2+MID(X6,9,1)*3+MID(X6,10,1)*4+MID(X6,11,1)*5,11),10)+2,10),MOD(MOD(11-MOD(MID(X6,1,1)*2+MID(X6,2,1)*3+MID(X6,3,1)*4+MID(X6,4,1)*5+MID(X6,5,1)*6+MID(X6,6,1)*7+MID(X6,7,1)*8+MID(X6,8,1)*9+MID(X6,9,1)*2+MID(X6,10,1)*3+MID(X6,11,1)*4+MID(X6,12,1)*5,11),10)+2,10)))))))</f>
        <v>6</v>
      </c>
      <c r="AI6" s="37" t="str">
        <f>IF(INT(RIGHT(X6,1))=AH6,"OK","주민오류")</f>
        <v>OK</v>
      </c>
      <c r="AJ6" s="1">
        <f>LEN(X6)</f>
        <v>13</v>
      </c>
      <c r="AM6" s="1">
        <f>LEN(X6)</f>
        <v>13</v>
      </c>
      <c r="AN6" s="1">
        <v>13</v>
      </c>
      <c r="AO6" s="1" t="b">
        <f>AM6=AN6</f>
        <v>1</v>
      </c>
    </row>
    <row r="7" spans="1:41" ht="26.25" customHeight="1" x14ac:dyDescent="0.3">
      <c r="A7" s="55"/>
      <c r="B7" s="40" t="s">
        <v>14</v>
      </c>
      <c r="C7" s="4" t="s">
        <v>15</v>
      </c>
      <c r="D7" s="4"/>
      <c r="E7" s="4"/>
      <c r="F7" s="4"/>
      <c r="G7" s="5"/>
      <c r="H7" s="100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2"/>
      <c r="AM7" s="1" t="s">
        <v>53</v>
      </c>
    </row>
    <row r="8" spans="1:41" ht="26.25" customHeight="1" x14ac:dyDescent="0.3">
      <c r="A8" s="74" t="s">
        <v>7</v>
      </c>
      <c r="B8" s="40" t="s">
        <v>16</v>
      </c>
      <c r="C8" s="4" t="s">
        <v>9</v>
      </c>
      <c r="D8" s="4"/>
      <c r="E8" s="4"/>
      <c r="F8" s="4"/>
      <c r="G8" s="5"/>
      <c r="H8" s="82" t="s">
        <v>175</v>
      </c>
      <c r="I8" s="83"/>
      <c r="J8" s="83"/>
      <c r="K8" s="83"/>
      <c r="L8" s="83"/>
      <c r="M8" s="83"/>
      <c r="N8" s="83"/>
      <c r="O8" s="83"/>
      <c r="P8" s="84"/>
      <c r="Q8" s="39" t="s">
        <v>155</v>
      </c>
      <c r="R8" s="7" t="s">
        <v>21</v>
      </c>
      <c r="S8" s="7"/>
      <c r="T8" s="7"/>
      <c r="U8" s="7"/>
      <c r="V8" s="7"/>
      <c r="W8" s="8"/>
      <c r="X8" s="85">
        <v>3129012341</v>
      </c>
      <c r="Y8" s="86"/>
      <c r="Z8" s="86"/>
      <c r="AA8" s="86"/>
      <c r="AB8" s="86"/>
      <c r="AC8" s="86"/>
      <c r="AD8" s="86"/>
      <c r="AE8" s="86"/>
      <c r="AF8" s="87"/>
      <c r="AH8" s="20">
        <f>IF(10-MOD(MID(X8,1,1)*1+MID(X8,2,1)*3+MID(X8,3,1)*7+MID(X8,4,1)*1+MID(X8,5,1)*3+MID(X8,6,1)*7+MID(X8,7,1)*1+MID(X8,8,1)*3+INT((MID(X8,9,1)*5)/10)+MOD(MID(X8,9,1)*5,10),10)=10,0,10-MOD(MID(X8,1,1)*1+MID(X8,2,1)*3+MID(X8,3,1)*7+MID(X8,4,1)*1+MID(X8,5,1)*3+MID(X8,6,1)*7+MID(X8,7,1)*1+MID(X8,8,1)*3+INT((MID(X8,9,1)*5)/10)+MOD(MID(X8,9,1)*5,10),10))</f>
        <v>1</v>
      </c>
      <c r="AI8" s="38" t="str">
        <f>IF(INT(MID(X8,10,1))=AH8,"OK","사업자오류")</f>
        <v>OK</v>
      </c>
      <c r="AJ8" s="1">
        <f>LEN(X8)</f>
        <v>10</v>
      </c>
      <c r="AM8" s="1">
        <f>LEN(X8)</f>
        <v>10</v>
      </c>
      <c r="AN8" s="1">
        <v>10</v>
      </c>
      <c r="AO8" s="1" t="b">
        <f>AM8=AN8</f>
        <v>1</v>
      </c>
    </row>
    <row r="9" spans="1:41" ht="26.25" customHeight="1" x14ac:dyDescent="0.3">
      <c r="A9" s="55"/>
      <c r="B9" s="40" t="s">
        <v>17</v>
      </c>
      <c r="C9" s="4" t="s">
        <v>18</v>
      </c>
      <c r="D9" s="4"/>
      <c r="E9" s="4"/>
      <c r="F9" s="4"/>
      <c r="G9" s="5"/>
      <c r="H9" s="100" t="s">
        <v>172</v>
      </c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2"/>
    </row>
    <row r="10" spans="1:41" ht="26.25" customHeight="1" x14ac:dyDescent="0.3">
      <c r="A10" s="55"/>
      <c r="B10" s="40" t="s">
        <v>5</v>
      </c>
      <c r="C10" s="4" t="s">
        <v>11</v>
      </c>
      <c r="D10" s="4"/>
      <c r="E10" s="4"/>
      <c r="F10" s="4"/>
      <c r="G10" s="5"/>
      <c r="H10" s="82" t="s">
        <v>171</v>
      </c>
      <c r="I10" s="83"/>
      <c r="J10" s="83"/>
      <c r="K10" s="83"/>
      <c r="L10" s="83"/>
      <c r="M10" s="83"/>
      <c r="N10" s="83"/>
      <c r="O10" s="83"/>
      <c r="P10" s="84"/>
      <c r="Q10" s="40" t="s">
        <v>154</v>
      </c>
      <c r="R10" s="4" t="s">
        <v>22</v>
      </c>
      <c r="S10" s="4"/>
      <c r="T10" s="4"/>
      <c r="U10" s="4"/>
      <c r="V10" s="4"/>
      <c r="W10" s="5"/>
      <c r="X10" s="88">
        <v>7301011234563</v>
      </c>
      <c r="Y10" s="89"/>
      <c r="Z10" s="89"/>
      <c r="AA10" s="89"/>
      <c r="AB10" s="89"/>
      <c r="AC10" s="89"/>
      <c r="AD10" s="89"/>
      <c r="AE10" s="89"/>
      <c r="AF10" s="90"/>
      <c r="AH10" s="20">
        <f>IF(MID(X8,4,1)="8",IF(10=10-MOD((MID(X10,1,1)*1+MID(X10,2,1)*2+MID(X10,3,1)*1+MID(X10,4,1)*2+MID(X10,5,1)*1+MID(X10,6,1)*2+MID(X10,7,1)*1+MID(X10,8,1)*2+MID(X10,9,1)*1+MID(X10,10,1)*2+MID(X10,11,1)*1+MID(X10,12,1)*2),10),0,10-MOD((MID(X10,1,1)*1+MID(X10,2,1)*2+MID(X10,3,1)*1+MID(X10,4,1)*2+MID(X10,5,1)*1+MID(X10,6,1)*2+MID(X10,7,1)*1+MID(X10,8,1)*2+MID(X10,9,1)*1+MID(X10,10,1)*2+MID(X10,11,1)*1+MID(X10,12,1)*2),10)),IF(LEN(CLEAN(X10))=10,IF(AND(VALUE(MID(X10,4,1))&gt;=1,VALUE(MID(X10,4,1))&lt;=4),MOD(11-MOD(0*2+0*3+0*4+MID(X10,1,1)*5+MID(X10,2,1)*6+MID(X10,3,1)*7+MID(X10,4,1)*8+MID(X10,5,1)*9+MID(X10,6,1)*2+MID(X10,7,1)*3+MID(X10,8,1)*4+MID(X10,9,1)*5,11),10),IF(AND(VALUE(MID(X10,4,1))&gt;=5,VALUE(MID(X10,4,1))&lt;=8),MOD(11-MOD(0*2+0*3+0*4+MID(X10,1,1)*5+MID(X10,2,1)*6+MID(X10,3,1)*7+MID(X10,4,1)*8+MID(X10,5,1)*9+MID(X10,6,1)*2+MID(X10,7,1)*3+MID(X10,8,1)*4+MID(X10,9,1)*5,11),10),"오류")),IF(LEN(CLEAN(X10))=11,IF(AND(VALUE(MID(X10,5,1))&gt;=1,VALUE(MID(X10,5,1))&lt;=4),MOD(11-MOD(0*2+0*3+MID(X10,1,1)*4+MID(X10,2,1)*5+MID(X10,3,1)*6+MID(X10,4,1)*7+MID(X10,5,1)*8+MID(X10,6,1)*9+MID(X10,7,1)*2+MID(X10,8,1)*3+MID(X10,9,1)*4+MID(X10,10,1)*5,11),10),IF(AND(VALUE(MID(X10,5,1))&gt;=5,VALUE(MID(X10,5,1))&lt;=8),MOD(11-MOD(0*2+0*3+MID(X10,1,1)*4+MID(X10,2,1)*5+MID(X10,3,1)*6+MID(X10,4,1)*7+MID(X10,5,1)*8+MID(X10,6,1)*9+MID(X10,7,1)*2+MID(X10,8,1)*3+MID(X10,9,1)*4+MID(X10,10,1)*5,11),10),"오류")),IF(LEN(CLEAN(X10))=12,IF(AND(VALUE(MID(X10,6,1))&gt;=1,VALUE(MID(X10,6,1))&lt;=4),MOD(11-MOD(0*2+MID(X10,1,1)*3+MID(X10,2,1)*4+MID(X10,3,1)*5+MID(X10,4,1)*6+MID(X10,5,1)*7+MID(X10,6,1)*8+MID(X10,7,1)*9+MID(X10,8,1)*2+MID(X10,9,1)*3+MID(X10,10,1)*4+MID(X10,11,1)*5,11),10),IF(AND(VALUE(MID(X10,7,1))&gt;=5,VALUE(MID(X10,7,1))&lt;=8),MOD(11-MOD(0*2+MID(X10,1,1)*3+MID(X10,2,1)*4+MID(X10,3,1)*5+MID(X10,4,1)*6+MID(X10,5,1)*7+MID(X10,6,1)*8+MID(X10,7,1)*9+MID(X10,8,1)*2+MID(X10,9,1)*3+MID(X10,10,1)*4+MID(X10,11,1)*5,11),10),"오류")),IF(AND(VALUE(MID(X10,7,1))&gt;=1,VALUE(MID(X10,7,1))&lt;=4),MOD(11-MOD(MID(X10,1,1)*2+MID(X10,2,1)*3+MID(X10,3,1)*4+MID(X10,4,1)*5+MID(X10,5,1)*6+MID(X10,6,1)*7+MID(X10,7,1)*8+MID(X10,8,1)*9+MID(X10,9,1)*2+MID(X10,10,1)*3+MID(X10,11,1)*4+MID(X10,12,1)*5,11),10),IF(AND(VALUE(MID(X10,7,1))&gt;=5,VALUE(MID(X10,7,1))&lt;=8),IF(LEN(CLEAN(X10))=12,MOD(MOD(11-MOD(0*2+MID(X10,1,1)*3+MID(X10,2,1)*4+MID(X10,3,1)*5+MID(X10,4,1)*6+MID(X10,5,1)*7+MID(X10,6,1)*8+MID(X10,7,1)*9+MID(X10,8,1)*2+MID(X10,9,1)*3+MID(X10,10,1)*4+MID(X10,11,1)*5,11),10)+2,10),MOD(MOD(11-MOD(MID(X10,1,1)*2+MID(X10,2,1)*3+MID(X10,3,1)*4+MID(X10,4,1)*5+MID(X10,5,1)*6+MID(X10,6,1)*7+MID(X10,7,1)*8+MID(X10,8,1)*9+MID(X10,9,1)*2+MID(X10,10,1)*3+MID(X10,11,1)*4+MID(X10,12,1)*5,11),10)+2,10))))))))</f>
        <v>3</v>
      </c>
      <c r="AI10" s="41" t="str">
        <f>IF(MID(X8,4,1)="8",IF(INT(RIGHT(X10,1))=AH10,"OK","법인오류"),IF(INT(RIGHT(X10,1))=AH10,"OK","주민오류"))</f>
        <v>OK</v>
      </c>
      <c r="AJ10" s="1">
        <f>LEN(X10)</f>
        <v>13</v>
      </c>
      <c r="AM10" s="1">
        <f>LEN(X10)</f>
        <v>13</v>
      </c>
      <c r="AN10" s="1">
        <v>13</v>
      </c>
      <c r="AO10" s="1" t="b">
        <f>AM10=AN10</f>
        <v>1</v>
      </c>
    </row>
    <row r="11" spans="1:41" ht="26.25" customHeight="1" x14ac:dyDescent="0.3">
      <c r="A11" s="55" t="s">
        <v>4</v>
      </c>
      <c r="B11" s="55"/>
      <c r="C11" s="55"/>
      <c r="D11" s="55"/>
      <c r="E11" s="55"/>
      <c r="F11" s="55"/>
      <c r="G11" s="55"/>
      <c r="H11" s="82" t="s">
        <v>164</v>
      </c>
      <c r="I11" s="83"/>
      <c r="J11" s="83"/>
      <c r="K11" s="83"/>
      <c r="L11" s="83"/>
      <c r="M11" s="83"/>
      <c r="N11" s="84"/>
      <c r="O11" s="40" t="s">
        <v>25</v>
      </c>
      <c r="P11" s="4" t="s">
        <v>153</v>
      </c>
      <c r="Q11" s="4"/>
      <c r="R11" s="5"/>
      <c r="S11" s="82" t="s">
        <v>165</v>
      </c>
      <c r="T11" s="83"/>
      <c r="U11" s="83"/>
      <c r="V11" s="83"/>
      <c r="W11" s="83"/>
      <c r="X11" s="84"/>
      <c r="Y11" s="40" t="s">
        <v>152</v>
      </c>
      <c r="Z11" s="4" t="s">
        <v>28</v>
      </c>
      <c r="AA11" s="4"/>
      <c r="AB11" s="5"/>
      <c r="AC11" s="82">
        <v>1</v>
      </c>
      <c r="AD11" s="83"/>
      <c r="AE11" s="4" t="s">
        <v>29</v>
      </c>
      <c r="AF11" s="5"/>
    </row>
    <row r="12" spans="1:41" ht="26.25" customHeight="1" x14ac:dyDescent="0.3">
      <c r="A12" s="55" t="s">
        <v>151</v>
      </c>
      <c r="B12" s="55"/>
      <c r="C12" s="55"/>
      <c r="D12" s="74" t="s">
        <v>150</v>
      </c>
      <c r="E12" s="55"/>
      <c r="F12" s="55"/>
      <c r="G12" s="55"/>
      <c r="H12" s="188" t="s">
        <v>149</v>
      </c>
      <c r="I12" s="189"/>
      <c r="J12" s="189"/>
      <c r="K12" s="190"/>
      <c r="L12" s="56" t="s">
        <v>148</v>
      </c>
      <c r="M12" s="57"/>
      <c r="N12" s="57"/>
      <c r="O12" s="57"/>
      <c r="P12" s="58"/>
      <c r="Q12" s="55" t="s">
        <v>151</v>
      </c>
      <c r="R12" s="55"/>
      <c r="S12" s="55"/>
      <c r="T12" s="74" t="s">
        <v>150</v>
      </c>
      <c r="U12" s="55"/>
      <c r="V12" s="55"/>
      <c r="W12" s="55"/>
      <c r="X12" s="188" t="s">
        <v>149</v>
      </c>
      <c r="Y12" s="189"/>
      <c r="Z12" s="189"/>
      <c r="AA12" s="190"/>
      <c r="AB12" s="56" t="s">
        <v>148</v>
      </c>
      <c r="AC12" s="57"/>
      <c r="AD12" s="57"/>
      <c r="AE12" s="57"/>
      <c r="AF12" s="58"/>
    </row>
    <row r="13" spans="1:41" ht="26.25" customHeight="1" x14ac:dyDescent="0.3">
      <c r="A13" s="59">
        <v>42736</v>
      </c>
      <c r="B13" s="60"/>
      <c r="C13" s="61"/>
      <c r="D13" s="62">
        <v>1725060</v>
      </c>
      <c r="E13" s="62"/>
      <c r="F13" s="62"/>
      <c r="G13" s="62"/>
      <c r="H13" s="135">
        <v>0</v>
      </c>
      <c r="I13" s="136"/>
      <c r="J13" s="136"/>
      <c r="K13" s="137"/>
      <c r="L13" s="135">
        <f t="shared" ref="L13:L19" si="0">SUM(D13:K13)</f>
        <v>1725060</v>
      </c>
      <c r="M13" s="136"/>
      <c r="N13" s="136"/>
      <c r="O13" s="136"/>
      <c r="P13" s="137"/>
      <c r="Q13" s="59">
        <f>EOMONTH(A19,1)</f>
        <v>42978</v>
      </c>
      <c r="R13" s="60"/>
      <c r="S13" s="61"/>
      <c r="T13" s="62">
        <f>D19</f>
        <v>1850610</v>
      </c>
      <c r="U13" s="62"/>
      <c r="V13" s="62"/>
      <c r="W13" s="62"/>
      <c r="X13" s="135">
        <f>H19</f>
        <v>100000</v>
      </c>
      <c r="Y13" s="136"/>
      <c r="Z13" s="136"/>
      <c r="AA13" s="137"/>
      <c r="AB13" s="135">
        <f>SUM(T13:AA13)</f>
        <v>1950610</v>
      </c>
      <c r="AC13" s="136"/>
      <c r="AD13" s="136"/>
      <c r="AE13" s="136"/>
      <c r="AF13" s="137"/>
    </row>
    <row r="14" spans="1:41" ht="26.25" customHeight="1" x14ac:dyDescent="0.3">
      <c r="A14" s="59">
        <f t="shared" ref="A14:A19" si="1">EOMONTH(A13,1)</f>
        <v>42794</v>
      </c>
      <c r="B14" s="60"/>
      <c r="C14" s="61"/>
      <c r="D14" s="62">
        <v>1725060</v>
      </c>
      <c r="E14" s="62"/>
      <c r="F14" s="62"/>
      <c r="G14" s="62"/>
      <c r="H14" s="135">
        <v>0</v>
      </c>
      <c r="I14" s="136"/>
      <c r="J14" s="136"/>
      <c r="K14" s="137"/>
      <c r="L14" s="135">
        <f t="shared" si="0"/>
        <v>1725060</v>
      </c>
      <c r="M14" s="136"/>
      <c r="N14" s="136"/>
      <c r="O14" s="136"/>
      <c r="P14" s="137"/>
      <c r="Q14" s="59">
        <f>EOMONTH(Q13,1)</f>
        <v>43008</v>
      </c>
      <c r="R14" s="60"/>
      <c r="S14" s="61"/>
      <c r="T14" s="62">
        <f>T13</f>
        <v>1850610</v>
      </c>
      <c r="U14" s="62"/>
      <c r="V14" s="62"/>
      <c r="W14" s="62"/>
      <c r="X14" s="135">
        <f>X13</f>
        <v>100000</v>
      </c>
      <c r="Y14" s="136"/>
      <c r="Z14" s="136"/>
      <c r="AA14" s="137"/>
      <c r="AB14" s="135">
        <f>SUM(T14:AA14)</f>
        <v>1950610</v>
      </c>
      <c r="AC14" s="136"/>
      <c r="AD14" s="136"/>
      <c r="AE14" s="136"/>
      <c r="AF14" s="137"/>
    </row>
    <row r="15" spans="1:41" ht="26.25" customHeight="1" x14ac:dyDescent="0.3">
      <c r="A15" s="59">
        <f t="shared" si="1"/>
        <v>42825</v>
      </c>
      <c r="B15" s="60"/>
      <c r="C15" s="61"/>
      <c r="D15" s="62">
        <v>1850610</v>
      </c>
      <c r="E15" s="62"/>
      <c r="F15" s="62"/>
      <c r="G15" s="62"/>
      <c r="H15" s="135">
        <v>100000</v>
      </c>
      <c r="I15" s="136"/>
      <c r="J15" s="136"/>
      <c r="K15" s="137"/>
      <c r="L15" s="135">
        <f t="shared" si="0"/>
        <v>1950610</v>
      </c>
      <c r="M15" s="136"/>
      <c r="N15" s="136"/>
      <c r="O15" s="136"/>
      <c r="P15" s="137"/>
      <c r="Q15" s="59">
        <f>EOMONTH(Q14,1)</f>
        <v>43039</v>
      </c>
      <c r="R15" s="60"/>
      <c r="S15" s="61"/>
      <c r="T15" s="62">
        <f>T14</f>
        <v>1850610</v>
      </c>
      <c r="U15" s="62"/>
      <c r="V15" s="62"/>
      <c r="W15" s="62"/>
      <c r="X15" s="135">
        <f>X14</f>
        <v>100000</v>
      </c>
      <c r="Y15" s="136"/>
      <c r="Z15" s="136"/>
      <c r="AA15" s="137"/>
      <c r="AB15" s="135">
        <f>SUM(T15:AA15)</f>
        <v>1950610</v>
      </c>
      <c r="AC15" s="136"/>
      <c r="AD15" s="136"/>
      <c r="AE15" s="136"/>
      <c r="AF15" s="137"/>
    </row>
    <row r="16" spans="1:41" ht="26.25" customHeight="1" x14ac:dyDescent="0.3">
      <c r="A16" s="59">
        <f t="shared" si="1"/>
        <v>42855</v>
      </c>
      <c r="B16" s="60"/>
      <c r="C16" s="61"/>
      <c r="D16" s="62">
        <f>D15</f>
        <v>1850610</v>
      </c>
      <c r="E16" s="62"/>
      <c r="F16" s="62"/>
      <c r="G16" s="62"/>
      <c r="H16" s="135">
        <f>H15</f>
        <v>100000</v>
      </c>
      <c r="I16" s="136"/>
      <c r="J16" s="136"/>
      <c r="K16" s="137"/>
      <c r="L16" s="135">
        <f t="shared" si="0"/>
        <v>1950610</v>
      </c>
      <c r="M16" s="136"/>
      <c r="N16" s="136"/>
      <c r="O16" s="136"/>
      <c r="P16" s="137"/>
      <c r="Q16" s="59">
        <f>EOMONTH(Q15,1)</f>
        <v>43069</v>
      </c>
      <c r="R16" s="60"/>
      <c r="S16" s="61"/>
      <c r="T16" s="62">
        <v>0</v>
      </c>
      <c r="U16" s="62"/>
      <c r="V16" s="62"/>
      <c r="W16" s="62"/>
      <c r="X16" s="135">
        <v>0</v>
      </c>
      <c r="Y16" s="136"/>
      <c r="Z16" s="136"/>
      <c r="AA16" s="137"/>
      <c r="AB16" s="135">
        <f>SUM(T16:AA16)</f>
        <v>0</v>
      </c>
      <c r="AC16" s="136"/>
      <c r="AD16" s="136"/>
      <c r="AE16" s="136"/>
      <c r="AF16" s="137"/>
    </row>
    <row r="17" spans="1:32" ht="26.25" customHeight="1" x14ac:dyDescent="0.3">
      <c r="A17" s="59">
        <f t="shared" si="1"/>
        <v>42886</v>
      </c>
      <c r="B17" s="60"/>
      <c r="C17" s="61"/>
      <c r="D17" s="62">
        <f>D16</f>
        <v>1850610</v>
      </c>
      <c r="E17" s="62"/>
      <c r="F17" s="62"/>
      <c r="G17" s="62"/>
      <c r="H17" s="135">
        <f>H16</f>
        <v>100000</v>
      </c>
      <c r="I17" s="136"/>
      <c r="J17" s="136"/>
      <c r="K17" s="137"/>
      <c r="L17" s="135">
        <f t="shared" si="0"/>
        <v>1950610</v>
      </c>
      <c r="M17" s="136"/>
      <c r="N17" s="136"/>
      <c r="O17" s="136"/>
      <c r="P17" s="137"/>
      <c r="Q17" s="59">
        <f>EOMONTH(Q16,1)</f>
        <v>43100</v>
      </c>
      <c r="R17" s="60"/>
      <c r="S17" s="61"/>
      <c r="T17" s="62">
        <v>0</v>
      </c>
      <c r="U17" s="62"/>
      <c r="V17" s="62"/>
      <c r="W17" s="62"/>
      <c r="X17" s="135">
        <v>0</v>
      </c>
      <c r="Y17" s="136"/>
      <c r="Z17" s="136"/>
      <c r="AA17" s="137"/>
      <c r="AB17" s="135">
        <f>SUM(T17:AA17)</f>
        <v>0</v>
      </c>
      <c r="AC17" s="136"/>
      <c r="AD17" s="136"/>
      <c r="AE17" s="136"/>
      <c r="AF17" s="137"/>
    </row>
    <row r="18" spans="1:32" ht="26.25" customHeight="1" x14ac:dyDescent="0.3">
      <c r="A18" s="59">
        <f t="shared" si="1"/>
        <v>42916</v>
      </c>
      <c r="B18" s="60"/>
      <c r="C18" s="61"/>
      <c r="D18" s="62">
        <f>D17</f>
        <v>1850610</v>
      </c>
      <c r="E18" s="62"/>
      <c r="F18" s="62"/>
      <c r="G18" s="62"/>
      <c r="H18" s="135">
        <f>H17</f>
        <v>100000</v>
      </c>
      <c r="I18" s="136"/>
      <c r="J18" s="136"/>
      <c r="K18" s="137"/>
      <c r="L18" s="135">
        <f t="shared" si="0"/>
        <v>1950610</v>
      </c>
      <c r="M18" s="136"/>
      <c r="N18" s="136"/>
      <c r="O18" s="136"/>
      <c r="P18" s="137"/>
      <c r="Q18" s="59"/>
      <c r="R18" s="60"/>
      <c r="S18" s="61"/>
      <c r="T18" s="62"/>
      <c r="U18" s="62"/>
      <c r="V18" s="62"/>
      <c r="W18" s="62"/>
      <c r="X18" s="135"/>
      <c r="Y18" s="136"/>
      <c r="Z18" s="136"/>
      <c r="AA18" s="137"/>
      <c r="AB18" s="135"/>
      <c r="AC18" s="136"/>
      <c r="AD18" s="136"/>
      <c r="AE18" s="136"/>
      <c r="AF18" s="137"/>
    </row>
    <row r="19" spans="1:32" ht="26.25" customHeight="1" x14ac:dyDescent="0.3">
      <c r="A19" s="59">
        <f t="shared" si="1"/>
        <v>42947</v>
      </c>
      <c r="B19" s="60"/>
      <c r="C19" s="61"/>
      <c r="D19" s="62">
        <f>D18</f>
        <v>1850610</v>
      </c>
      <c r="E19" s="62"/>
      <c r="F19" s="62"/>
      <c r="G19" s="62"/>
      <c r="H19" s="135">
        <f>H18</f>
        <v>100000</v>
      </c>
      <c r="I19" s="136"/>
      <c r="J19" s="136"/>
      <c r="K19" s="137"/>
      <c r="L19" s="135">
        <f t="shared" si="0"/>
        <v>1950610</v>
      </c>
      <c r="M19" s="136"/>
      <c r="N19" s="136"/>
      <c r="O19" s="136"/>
      <c r="P19" s="137"/>
      <c r="Q19" s="65" t="s">
        <v>147</v>
      </c>
      <c r="R19" s="66"/>
      <c r="S19" s="67"/>
      <c r="T19" s="62">
        <f>SUM(D13:G19,T13:W18)</f>
        <v>18255000</v>
      </c>
      <c r="U19" s="62"/>
      <c r="V19" s="62"/>
      <c r="W19" s="62"/>
      <c r="X19" s="135">
        <f>SUM(H13:K19,X13:AA18)</f>
        <v>800000</v>
      </c>
      <c r="Y19" s="136"/>
      <c r="Z19" s="136"/>
      <c r="AA19" s="137"/>
      <c r="AB19" s="135">
        <f>SUM(L13:P19,AB13:AF18)</f>
        <v>19055000</v>
      </c>
      <c r="AC19" s="136"/>
      <c r="AD19" s="136"/>
      <c r="AE19" s="136"/>
      <c r="AF19" s="137"/>
    </row>
    <row r="20" spans="1:32" ht="3.75" customHeight="1" x14ac:dyDescent="0.3">
      <c r="A20" s="14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5"/>
    </row>
    <row r="21" spans="1:32" x14ac:dyDescent="0.3">
      <c r="A21" s="14"/>
      <c r="B21" s="11" t="s">
        <v>146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5"/>
    </row>
    <row r="22" spans="1:32" ht="7.5" customHeight="1" x14ac:dyDescent="0.3">
      <c r="A22" s="14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5"/>
    </row>
    <row r="23" spans="1:32" ht="16.5" customHeight="1" x14ac:dyDescent="0.3">
      <c r="A23" s="14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80">
        <f ca="1">TODAY()</f>
        <v>44133</v>
      </c>
      <c r="U23" s="80"/>
      <c r="V23" s="80"/>
      <c r="W23" s="80"/>
      <c r="X23" s="80"/>
      <c r="Y23" s="80"/>
      <c r="Z23" s="80"/>
      <c r="AA23" s="80"/>
      <c r="AB23" s="11"/>
      <c r="AC23" s="11"/>
      <c r="AD23" s="11"/>
      <c r="AE23" s="11"/>
      <c r="AF23" s="15"/>
    </row>
    <row r="24" spans="1:32" ht="11.25" customHeight="1" x14ac:dyDescent="0.3">
      <c r="A24" s="14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5"/>
    </row>
    <row r="25" spans="1:32" x14ac:dyDescent="0.3">
      <c r="A25" s="14"/>
      <c r="B25" s="11" t="s">
        <v>145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6" t="s">
        <v>144</v>
      </c>
      <c r="P25" s="81" t="str">
        <f>H6</f>
        <v>강수지</v>
      </c>
      <c r="Q25" s="81"/>
      <c r="R25" s="81"/>
      <c r="S25" s="81"/>
      <c r="T25" s="81"/>
      <c r="U25" s="81"/>
      <c r="V25" s="81"/>
      <c r="W25" s="81"/>
      <c r="X25" s="81"/>
      <c r="Y25" s="81"/>
      <c r="Z25" s="19" t="s">
        <v>141</v>
      </c>
      <c r="AA25" s="11"/>
      <c r="AB25" s="11"/>
      <c r="AC25" s="11"/>
      <c r="AD25" s="11"/>
      <c r="AE25" s="11"/>
      <c r="AF25" s="15"/>
    </row>
    <row r="26" spans="1:32" ht="11.25" customHeight="1" x14ac:dyDescent="0.3">
      <c r="A26" s="1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8"/>
    </row>
    <row r="27" spans="1:32" ht="3.75" customHeight="1" x14ac:dyDescent="0.3">
      <c r="A27" s="14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5"/>
    </row>
    <row r="28" spans="1:32" x14ac:dyDescent="0.3">
      <c r="A28" s="14"/>
      <c r="B28" s="11" t="s">
        <v>143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5"/>
    </row>
    <row r="29" spans="1:32" ht="7.5" customHeight="1" x14ac:dyDescent="0.3">
      <c r="A29" s="14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5"/>
    </row>
    <row r="30" spans="1:32" ht="16.5" customHeight="1" x14ac:dyDescent="0.3">
      <c r="A30" s="14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80">
        <f ca="1">TODAY()</f>
        <v>44133</v>
      </c>
      <c r="U30" s="80"/>
      <c r="V30" s="80"/>
      <c r="W30" s="80"/>
      <c r="X30" s="80"/>
      <c r="Y30" s="80"/>
      <c r="Z30" s="80"/>
      <c r="AA30" s="80"/>
      <c r="AB30" s="11"/>
      <c r="AC30" s="11"/>
      <c r="AD30" s="11"/>
      <c r="AE30" s="11"/>
      <c r="AF30" s="15"/>
    </row>
    <row r="31" spans="1:32" ht="11.25" customHeight="1" x14ac:dyDescent="0.3">
      <c r="A31" s="1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5"/>
    </row>
    <row r="32" spans="1:32" x14ac:dyDescent="0.3">
      <c r="A32" s="14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6" t="s">
        <v>142</v>
      </c>
      <c r="P32" s="81" t="str">
        <f>H8</f>
        <v>○○○○○의원 천안</v>
      </c>
      <c r="Q32" s="81"/>
      <c r="R32" s="81"/>
      <c r="S32" s="81"/>
      <c r="T32" s="81"/>
      <c r="U32" s="81"/>
      <c r="V32" s="81"/>
      <c r="W32" s="81"/>
      <c r="X32" s="81"/>
      <c r="Y32" s="81"/>
      <c r="Z32" s="19" t="s">
        <v>141</v>
      </c>
      <c r="AA32" s="11"/>
      <c r="AB32" s="11"/>
      <c r="AC32" s="11"/>
      <c r="AD32" s="11"/>
      <c r="AE32" s="11"/>
      <c r="AF32" s="15"/>
    </row>
    <row r="33" spans="1:38" ht="11.25" customHeight="1" x14ac:dyDescent="0.3">
      <c r="A33" s="14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5"/>
      <c r="AL33" s="1" t="s">
        <v>173</v>
      </c>
    </row>
    <row r="34" spans="1:38" ht="26.25" customHeight="1" x14ac:dyDescent="0.3">
      <c r="A34" s="68" t="s">
        <v>140</v>
      </c>
      <c r="B34" s="69"/>
      <c r="C34" s="70"/>
      <c r="D34" s="55" t="s">
        <v>18</v>
      </c>
      <c r="E34" s="55"/>
      <c r="F34" s="55"/>
      <c r="G34" s="55"/>
      <c r="H34" s="76" t="s">
        <v>168</v>
      </c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8"/>
      <c r="T34" s="74" t="s">
        <v>169</v>
      </c>
      <c r="U34" s="55"/>
      <c r="V34" s="55"/>
      <c r="W34" s="55"/>
      <c r="X34" s="64">
        <v>3128512347</v>
      </c>
      <c r="Y34" s="64"/>
      <c r="Z34" s="64"/>
      <c r="AA34" s="64"/>
      <c r="AB34" s="64"/>
      <c r="AC34" s="64"/>
      <c r="AD34" s="64"/>
      <c r="AE34" s="64"/>
      <c r="AF34" s="64"/>
      <c r="AH34" s="20">
        <f>IF(10-MOD(MID(X34,1,1)*1+MID(X34,2,1)*3+MID(X34,3,1)*7+MID(X34,4,1)*1+MID(X34,5,1)*3+MID(X34,6,1)*7+MID(X34,7,1)*1+MID(X34,8,1)*3+INT((MID(X34,9,1)*5)/10)+MOD(MID(X34,9,1)*5,10),10)=10,0,10-MOD(MID(X34,1,1)*1+MID(X34,2,1)*3+MID(X34,3,1)*7+MID(X34,4,1)*1+MID(X34,5,1)*3+MID(X34,6,1)*7+MID(X34,7,1)*1+MID(X34,8,1)*3+INT((MID(X34,9,1)*5)/10)+MOD(MID(X34,9,1)*5,10),10))</f>
        <v>7</v>
      </c>
      <c r="AI34" s="20" t="str">
        <f>IF(INT(MID(X34,10,1))=AH34,"OK","사업자오류")</f>
        <v>OK</v>
      </c>
      <c r="AL34" s="46">
        <f>LEN(X34)</f>
        <v>10</v>
      </c>
    </row>
    <row r="35" spans="1:38" ht="26.25" customHeight="1" x14ac:dyDescent="0.3">
      <c r="A35" s="71"/>
      <c r="B35" s="72"/>
      <c r="C35" s="73"/>
      <c r="D35" s="74" t="s">
        <v>166</v>
      </c>
      <c r="E35" s="74"/>
      <c r="F35" s="74"/>
      <c r="G35" s="74"/>
      <c r="H35" s="75" t="s">
        <v>174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55" t="s">
        <v>34</v>
      </c>
      <c r="U35" s="55"/>
      <c r="V35" s="55"/>
      <c r="W35" s="55"/>
      <c r="X35" s="95" t="s">
        <v>52</v>
      </c>
      <c r="Y35" s="95"/>
      <c r="Z35" s="95"/>
      <c r="AA35" s="95"/>
      <c r="AB35" s="95"/>
      <c r="AC35" s="95"/>
      <c r="AD35" s="95"/>
      <c r="AE35" s="95"/>
      <c r="AF35" s="95"/>
    </row>
    <row r="36" spans="1:38" ht="3.75" customHeight="1" x14ac:dyDescent="0.3">
      <c r="A36" s="14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5"/>
    </row>
    <row r="37" spans="1:38" x14ac:dyDescent="0.3">
      <c r="A37" s="14"/>
      <c r="B37" s="11" t="s">
        <v>139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5"/>
    </row>
    <row r="38" spans="1:38" x14ac:dyDescent="0.3">
      <c r="A38" s="14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5"/>
    </row>
    <row r="39" spans="1:38" ht="16.5" customHeight="1" x14ac:dyDescent="0.3">
      <c r="A39" s="14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80">
        <f ca="1">TODAY()</f>
        <v>44133</v>
      </c>
      <c r="U39" s="80"/>
      <c r="V39" s="80"/>
      <c r="W39" s="80"/>
      <c r="X39" s="80"/>
      <c r="Y39" s="80"/>
      <c r="Z39" s="80"/>
      <c r="AA39" s="80"/>
      <c r="AB39" s="11"/>
      <c r="AC39" s="11"/>
      <c r="AD39" s="11"/>
      <c r="AE39" s="11"/>
      <c r="AF39" s="15"/>
    </row>
    <row r="40" spans="1:38" x14ac:dyDescent="0.3">
      <c r="A40" s="14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5"/>
    </row>
    <row r="41" spans="1:38" x14ac:dyDescent="0.3">
      <c r="A41" s="14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6" t="s">
        <v>81</v>
      </c>
      <c r="P41" s="99" t="s">
        <v>84</v>
      </c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19" t="s">
        <v>50</v>
      </c>
      <c r="AD41" s="11"/>
      <c r="AE41" s="11"/>
      <c r="AF41" s="15"/>
    </row>
    <row r="42" spans="1:38" x14ac:dyDescent="0.3">
      <c r="A42" s="14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6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1"/>
      <c r="AA42" s="11"/>
      <c r="AB42" s="11"/>
      <c r="AC42" s="11"/>
      <c r="AD42" s="11"/>
      <c r="AE42" s="11"/>
      <c r="AF42" s="15"/>
    </row>
    <row r="43" spans="1:38" x14ac:dyDescent="0.3">
      <c r="A43" s="1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8"/>
    </row>
  </sheetData>
  <mergeCells count="98">
    <mergeCell ref="X19:AA19"/>
    <mergeCell ref="AB19:AF19"/>
    <mergeCell ref="X15:AA15"/>
    <mergeCell ref="AB15:AF15"/>
    <mergeCell ref="X16:AA16"/>
    <mergeCell ref="AB16:AF16"/>
    <mergeCell ref="X17:AA17"/>
    <mergeCell ref="AB17:AF17"/>
    <mergeCell ref="X13:AA13"/>
    <mergeCell ref="AB13:AF13"/>
    <mergeCell ref="X14:AA14"/>
    <mergeCell ref="AB14:AF14"/>
    <mergeCell ref="X18:AA18"/>
    <mergeCell ref="AB18:AF18"/>
    <mergeCell ref="P41:AB41"/>
    <mergeCell ref="H12:K12"/>
    <mergeCell ref="H13:K13"/>
    <mergeCell ref="H14:K14"/>
    <mergeCell ref="H15:K15"/>
    <mergeCell ref="H16:K16"/>
    <mergeCell ref="H17:K17"/>
    <mergeCell ref="H18:K18"/>
    <mergeCell ref="T23:AA23"/>
    <mergeCell ref="P25:Y25"/>
    <mergeCell ref="T30:AA30"/>
    <mergeCell ref="P32:Y32"/>
    <mergeCell ref="H19:K19"/>
    <mergeCell ref="L12:P12"/>
    <mergeCell ref="L13:P13"/>
    <mergeCell ref="L14:P14"/>
    <mergeCell ref="X35:AF35"/>
    <mergeCell ref="T34:W34"/>
    <mergeCell ref="X34:AF34"/>
    <mergeCell ref="H34:S34"/>
    <mergeCell ref="T39:AA39"/>
    <mergeCell ref="A34:C35"/>
    <mergeCell ref="D34:G34"/>
    <mergeCell ref="D35:G35"/>
    <mergeCell ref="H35:S35"/>
    <mergeCell ref="T35:W35"/>
    <mergeCell ref="A19:C19"/>
    <mergeCell ref="D19:G19"/>
    <mergeCell ref="Q19:S19"/>
    <mergeCell ref="T19:W19"/>
    <mergeCell ref="A18:C18"/>
    <mergeCell ref="D18:G18"/>
    <mergeCell ref="Q18:S18"/>
    <mergeCell ref="T18:W18"/>
    <mergeCell ref="L18:P18"/>
    <mergeCell ref="L19:P19"/>
    <mergeCell ref="A13:C13"/>
    <mergeCell ref="D13:G13"/>
    <mergeCell ref="Q13:S13"/>
    <mergeCell ref="T13:W13"/>
    <mergeCell ref="A17:C17"/>
    <mergeCell ref="D17:G17"/>
    <mergeCell ref="Q17:S17"/>
    <mergeCell ref="T17:W17"/>
    <mergeCell ref="A16:C16"/>
    <mergeCell ref="D16:G16"/>
    <mergeCell ref="Q16:S16"/>
    <mergeCell ref="T16:W16"/>
    <mergeCell ref="L15:P15"/>
    <mergeCell ref="L16:P16"/>
    <mergeCell ref="L17:P17"/>
    <mergeCell ref="A15:C15"/>
    <mergeCell ref="D15:G15"/>
    <mergeCell ref="Q15:S15"/>
    <mergeCell ref="T15:W15"/>
    <mergeCell ref="A14:C14"/>
    <mergeCell ref="D14:G14"/>
    <mergeCell ref="Q14:S14"/>
    <mergeCell ref="T14:W14"/>
    <mergeCell ref="AC11:AD11"/>
    <mergeCell ref="A12:C12"/>
    <mergeCell ref="D12:G12"/>
    <mergeCell ref="Q12:S12"/>
    <mergeCell ref="T12:W12"/>
    <mergeCell ref="A11:G11"/>
    <mergeCell ref="H11:N11"/>
    <mergeCell ref="S11:X11"/>
    <mergeCell ref="X12:AA12"/>
    <mergeCell ref="AB12:AF12"/>
    <mergeCell ref="A8:A10"/>
    <mergeCell ref="H8:P8"/>
    <mergeCell ref="X8:AF8"/>
    <mergeCell ref="H9:AF9"/>
    <mergeCell ref="H10:P10"/>
    <mergeCell ref="X10:AF10"/>
    <mergeCell ref="A6:A7"/>
    <mergeCell ref="H6:P6"/>
    <mergeCell ref="X6:AF6"/>
    <mergeCell ref="H7:AF7"/>
    <mergeCell ref="A2:D2"/>
    <mergeCell ref="E2:AB2"/>
    <mergeCell ref="AC2:AF2"/>
    <mergeCell ref="A3:D5"/>
    <mergeCell ref="AC3:AF5"/>
  </mergeCells>
  <phoneticPr fontId="2" type="noConversion"/>
  <conditionalFormatting sqref="AI6 AI10">
    <cfRule type="cellIs" dxfId="103" priority="16" operator="equal">
      <formula>"주민오류"</formula>
    </cfRule>
    <cfRule type="cellIs" dxfId="102" priority="17" operator="equal">
      <formula>"OK"</formula>
    </cfRule>
  </conditionalFormatting>
  <conditionalFormatting sqref="AI8">
    <cfRule type="cellIs" dxfId="101" priority="14" operator="equal">
      <formula>"사업자오류"</formula>
    </cfRule>
    <cfRule type="cellIs" dxfId="100" priority="15" operator="equal">
      <formula>"OK"</formula>
    </cfRule>
  </conditionalFormatting>
  <conditionalFormatting sqref="AO8 AO6 AO10">
    <cfRule type="cellIs" dxfId="99" priority="13" operator="equal">
      <formula>TRUE</formula>
    </cfRule>
  </conditionalFormatting>
  <conditionalFormatting sqref="AO6 AO8 AO10">
    <cfRule type="cellIs" dxfId="98" priority="12" operator="equal">
      <formula>FALSE</formula>
    </cfRule>
  </conditionalFormatting>
  <conditionalFormatting sqref="AI34">
    <cfRule type="cellIs" dxfId="97" priority="10" operator="equal">
      <formula>"사업자오류"</formula>
    </cfRule>
    <cfRule type="cellIs" dxfId="96" priority="11" operator="equal">
      <formula>"OK"</formula>
    </cfRule>
  </conditionalFormatting>
  <conditionalFormatting sqref="AL34">
    <cfRule type="cellIs" dxfId="95" priority="7" operator="lessThan">
      <formula>10</formula>
    </cfRule>
    <cfRule type="cellIs" dxfId="94" priority="8" operator="greaterThan">
      <formula>10</formula>
    </cfRule>
    <cfRule type="cellIs" dxfId="93" priority="9" operator="equal">
      <formula>10</formula>
    </cfRule>
  </conditionalFormatting>
  <conditionalFormatting sqref="AI10">
    <cfRule type="cellIs" dxfId="92" priority="3" operator="equal">
      <formula>"주민오류"</formula>
    </cfRule>
    <cfRule type="cellIs" dxfId="91" priority="4" operator="equal">
      <formula>"법인오류"</formula>
    </cfRule>
    <cfRule type="cellIs" dxfId="90" priority="5" operator="equal">
      <formula>"주민오류"</formula>
    </cfRule>
    <cfRule type="cellIs" dxfId="89" priority="6" operator="equal">
      <formula>"OK"</formula>
    </cfRule>
  </conditionalFormatting>
  <conditionalFormatting sqref="AI10">
    <cfRule type="cellIs" dxfId="88" priority="1" operator="equal">
      <formula>"주민오류"</formula>
    </cfRule>
    <cfRule type="cellIs" dxfId="87" priority="2" operator="equal">
      <formula>"OK"</formula>
    </cfRule>
  </conditionalFormatting>
  <printOptions horizontalCentered="1" verticalCentered="1"/>
  <pageMargins left="0.39370078740157483" right="0.39370078740157483" top="0.74803149606299213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 지정된 범위</vt:lpstr>
      </vt:variant>
      <vt:variant>
        <vt:i4>6</vt:i4>
      </vt:variant>
    </vt:vector>
  </HeadingPairs>
  <TitlesOfParts>
    <vt:vector size="20" baseType="lpstr">
      <vt:lpstr>갑종근로소득 원천징수확인서 (회사전체)</vt:lpstr>
      <vt:lpstr>성과공유 중소기업의 경영성과급</vt:lpstr>
      <vt:lpstr>임금대장확인서(회사전체)</vt:lpstr>
      <vt:lpstr>임금대장확인서(2018)</vt:lpstr>
      <vt:lpstr>임금대장확인서(2019)</vt:lpstr>
      <vt:lpstr>임금대장확인서(2020)</vt:lpstr>
      <vt:lpstr>갑종소득세원천징수확인서 (개인)</vt:lpstr>
      <vt:lpstr>급여지급확인서 (개인)</vt:lpstr>
      <vt:lpstr>급여(임금)대장확인서 (개인)</vt:lpstr>
      <vt:lpstr>원천징수이행상황신고서확인</vt:lpstr>
      <vt:lpstr>원천징수이행상황신고서확인 (정렬)</vt:lpstr>
      <vt:lpstr>원천징수이행상황신고서확인 (2016)</vt:lpstr>
      <vt:lpstr>원천징수이행상황신고서확인 (2017)</vt:lpstr>
      <vt:lpstr>LABEL</vt:lpstr>
      <vt:lpstr>'급여(임금)대장확인서 (개인)'!Print_Area</vt:lpstr>
      <vt:lpstr>'급여지급확인서 (개인)'!Print_Area</vt:lpstr>
      <vt:lpstr>원천징수이행상황신고서확인!Print_Area</vt:lpstr>
      <vt:lpstr>'원천징수이행상황신고서확인 (2016)'!Print_Area</vt:lpstr>
      <vt:lpstr>'원천징수이행상황신고서확인 (2017)'!Print_Area</vt:lpstr>
      <vt:lpstr>'원천징수이행상황신고서확인 (정렬)'!Print_Area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2020-10-28T14:32:32Z</cp:lastPrinted>
  <dcterms:created xsi:type="dcterms:W3CDTF">2017-08-21T06:21:31Z</dcterms:created>
  <dcterms:modified xsi:type="dcterms:W3CDTF">2020-10-29T03:29:18Z</dcterms:modified>
</cp:coreProperties>
</file>