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328"/>
  <workbookPr defaultThemeVersion="124226"/>
  <mc:AlternateContent xmlns:mc="http://schemas.openxmlformats.org/markup-compatibility/2006">
    <mc:Choice Requires="x15">
      <x15ac:absPath xmlns:x15ac="http://schemas.microsoft.com/office/spreadsheetml/2010/11/ac" url="C:\Users\Master\Desktop\2021년 세무달력\"/>
    </mc:Choice>
  </mc:AlternateContent>
  <xr:revisionPtr revIDLastSave="0" documentId="8_{17483DCD-A4F3-40D0-8F7B-DA96EB42905A}" xr6:coauthVersionLast="45" xr6:coauthVersionMax="45" xr10:uidLastSave="{00000000-0000-0000-0000-000000000000}"/>
  <bookViews>
    <workbookView xWindow="-120" yWindow="-120" windowWidth="29040" windowHeight="16440" activeTab="2" xr2:uid="{00000000-000D-0000-FFFF-FFFF00000000}"/>
  </bookViews>
  <sheets>
    <sheet name="일괄양도개요" sheetId="2" r:id="rId1"/>
    <sheet name="토지건물외 일괄양도" sheetId="4" r:id="rId2"/>
    <sheet name="토지건물만 일괄양도" sheetId="1" r:id="rId3"/>
    <sheet name="세법 안분기준보완(2016.1.1)" sheetId="5" r:id="rId4"/>
    <sheet name="Sheet1" sheetId="7" r:id="rId5"/>
    <sheet name="법인-비사압용" sheetId="6" r:id="rId6"/>
  </sheets>
  <calcPr calcId="18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E70" i="5" l="1"/>
  <c r="E72" i="5" s="1"/>
  <c r="G68" i="5" l="1"/>
  <c r="A53" i="4"/>
  <c r="A72" i="4" s="1"/>
  <c r="A54" i="4"/>
  <c r="A73" i="4" s="1"/>
  <c r="A55" i="4"/>
  <c r="A52" i="4"/>
  <c r="A71" i="4" s="1"/>
  <c r="A51" i="4"/>
  <c r="A70" i="4" s="1"/>
  <c r="A50" i="4"/>
  <c r="A75" i="4"/>
  <c r="A74" i="4"/>
  <c r="A69" i="4"/>
  <c r="A68" i="4"/>
  <c r="A67" i="4"/>
  <c r="A66" i="4"/>
  <c r="B61" i="4"/>
  <c r="A61" i="4"/>
  <c r="B60" i="4"/>
  <c r="A60" i="4"/>
  <c r="B55" i="4"/>
  <c r="B54" i="4"/>
  <c r="B53" i="4"/>
  <c r="B52" i="4"/>
  <c r="B51" i="4"/>
  <c r="B50" i="4"/>
  <c r="B49" i="4"/>
  <c r="C49" i="4" s="1"/>
  <c r="B48" i="4"/>
  <c r="C42" i="4"/>
  <c r="A35" i="4"/>
  <c r="A34" i="4"/>
  <c r="A33" i="4"/>
  <c r="A32" i="4"/>
  <c r="A31" i="4"/>
  <c r="A30" i="4"/>
  <c r="A29" i="4"/>
  <c r="A28" i="4"/>
  <c r="A27" i="4"/>
  <c r="A26" i="4"/>
  <c r="B22" i="4"/>
  <c r="C20" i="4" s="1"/>
  <c r="C21" i="4"/>
  <c r="A21" i="4"/>
  <c r="A20" i="4"/>
  <c r="B16" i="4"/>
  <c r="C8" i="4"/>
  <c r="D8" i="4" s="1"/>
  <c r="F2" i="4"/>
  <c r="C60" i="4" l="1"/>
  <c r="C54" i="4"/>
  <c r="C48" i="4"/>
  <c r="D48" i="4" s="1"/>
  <c r="F48" i="4" s="1"/>
  <c r="G69" i="5"/>
  <c r="D69" i="5" s="1"/>
  <c r="D70" i="5" s="1"/>
  <c r="D72" i="5" s="1"/>
  <c r="C51" i="4"/>
  <c r="D51" i="4" s="1"/>
  <c r="B70" i="4" s="1"/>
  <c r="B56" i="4"/>
  <c r="C50" i="4"/>
  <c r="C61" i="4"/>
  <c r="C62" i="4" s="1"/>
  <c r="C11" i="4"/>
  <c r="D11" i="4" s="1"/>
  <c r="B62" i="4"/>
  <c r="C55" i="4"/>
  <c r="C9" i="4"/>
  <c r="D9" i="4" s="1"/>
  <c r="C12" i="4"/>
  <c r="D54" i="4"/>
  <c r="B73" i="4" s="1"/>
  <c r="D55" i="4"/>
  <c r="B74" i="4" s="1"/>
  <c r="C10" i="4"/>
  <c r="C14" i="4"/>
  <c r="D12" i="4"/>
  <c r="C15" i="4"/>
  <c r="F42" i="4"/>
  <c r="C52" i="4"/>
  <c r="D49" i="4"/>
  <c r="E49" i="4" s="1"/>
  <c r="C53" i="4"/>
  <c r="C13" i="4"/>
  <c r="G70" i="5" l="1"/>
  <c r="H69" i="5"/>
  <c r="C56" i="4"/>
  <c r="D60" i="4"/>
  <c r="D61" i="4"/>
  <c r="E61" i="4" s="1"/>
  <c r="D50" i="4"/>
  <c r="D53" i="4"/>
  <c r="B72" i="4" s="1"/>
  <c r="B31" i="4"/>
  <c r="E12" i="4"/>
  <c r="C31" i="4" s="1"/>
  <c r="B30" i="4"/>
  <c r="E11" i="4"/>
  <c r="C30" i="4" s="1"/>
  <c r="D15" i="4"/>
  <c r="D14" i="4"/>
  <c r="D13" i="4"/>
  <c r="D52" i="4"/>
  <c r="B71" i="4" s="1"/>
  <c r="D10" i="4"/>
  <c r="B69" i="4" l="1"/>
  <c r="E50" i="4"/>
  <c r="F50" i="4"/>
  <c r="D56" i="4"/>
  <c r="D31" i="4"/>
  <c r="E14" i="4"/>
  <c r="C33" i="4" s="1"/>
  <c r="B33" i="4"/>
  <c r="D30" i="4"/>
  <c r="B29" i="4"/>
  <c r="E10" i="4"/>
  <c r="C29" i="4" s="1"/>
  <c r="D16" i="4"/>
  <c r="H8" i="4" s="1"/>
  <c r="F8" i="4" s="1"/>
  <c r="B32" i="4"/>
  <c r="E13" i="4"/>
  <c r="C32" i="4" s="1"/>
  <c r="B34" i="4"/>
  <c r="E15" i="4"/>
  <c r="C34" i="4" s="1"/>
  <c r="E56" i="4" l="1"/>
  <c r="F56" i="4" s="1"/>
  <c r="H48" i="4" s="1"/>
  <c r="C69" i="4"/>
  <c r="D22" i="4"/>
  <c r="D32" i="4"/>
  <c r="D29" i="4"/>
  <c r="D33" i="4"/>
  <c r="D34" i="4"/>
  <c r="B68" i="4" l="1"/>
  <c r="D21" i="4"/>
  <c r="D20" i="4"/>
  <c r="C68" i="4" l="1"/>
  <c r="E62" i="4"/>
  <c r="F61" i="4"/>
  <c r="B27" i="4"/>
  <c r="H20" i="4"/>
  <c r="B28" i="4"/>
  <c r="E21" i="4"/>
  <c r="C28" i="4" s="1"/>
  <c r="C35" i="4" s="1"/>
  <c r="C38" i="4" s="1"/>
  <c r="B31" i="1"/>
  <c r="C6" i="1"/>
  <c r="D6" i="1" s="1"/>
  <c r="D4" i="1"/>
  <c r="B19" i="1" s="1"/>
  <c r="B35" i="1" l="1"/>
  <c r="C35" i="1" s="1"/>
  <c r="A35" i="1" s="1"/>
  <c r="D62" i="4"/>
  <c r="G61" i="4" s="1"/>
  <c r="B67" i="4"/>
  <c r="F60" i="4"/>
  <c r="F62" i="4" s="1"/>
  <c r="H60" i="4" s="1"/>
  <c r="D27" i="4"/>
  <c r="B35" i="4"/>
  <c r="F27" i="4" s="1"/>
  <c r="D28" i="4"/>
  <c r="C19" i="1"/>
  <c r="B27" i="1" s="1"/>
  <c r="B22" i="1"/>
  <c r="B5" i="1"/>
  <c r="C5" i="1"/>
  <c r="B38" i="1" l="1"/>
  <c r="E75" i="5"/>
  <c r="E76" i="5"/>
  <c r="B43" i="1"/>
  <c r="B24" i="1"/>
  <c r="C22" i="1" s="1"/>
  <c r="B40" i="1"/>
  <c r="B36" i="1" s="1"/>
  <c r="G60" i="4"/>
  <c r="G62" i="4" s="1"/>
  <c r="D35" i="4"/>
  <c r="B37" i="4"/>
  <c r="F31" i="4"/>
  <c r="F30" i="4"/>
  <c r="F32" i="4"/>
  <c r="F29" i="4"/>
  <c r="F33" i="4"/>
  <c r="F34" i="4"/>
  <c r="F28" i="4"/>
  <c r="F35" i="4" s="1"/>
  <c r="A19" i="1"/>
  <c r="B26" i="1" s="1"/>
  <c r="B28" i="1" s="1"/>
  <c r="D5" i="1"/>
  <c r="F76" i="5" l="1"/>
  <c r="E77" i="5"/>
  <c r="E79" i="5" s="1"/>
  <c r="J82" i="5"/>
  <c r="D75" i="5"/>
  <c r="D76" i="5"/>
  <c r="E83" i="5" s="1"/>
  <c r="B42" i="1"/>
  <c r="B44" i="1" s="1"/>
  <c r="C38" i="1"/>
  <c r="B20" i="1"/>
  <c r="C74" i="4"/>
  <c r="D74" i="4" s="1"/>
  <c r="G29" i="4"/>
  <c r="H29" i="4"/>
  <c r="H30" i="4"/>
  <c r="H33" i="4"/>
  <c r="H32" i="4"/>
  <c r="H31" i="4"/>
  <c r="D68" i="4"/>
  <c r="C72" i="4"/>
  <c r="D72" i="4" s="1"/>
  <c r="C70" i="4"/>
  <c r="D70" i="4" s="1"/>
  <c r="H34" i="4"/>
  <c r="C73" i="4"/>
  <c r="D73" i="4" s="1"/>
  <c r="C71" i="4"/>
  <c r="D71" i="4" s="1"/>
  <c r="G27" i="4"/>
  <c r="G35" i="4" s="1"/>
  <c r="G75" i="5" l="1"/>
  <c r="D82" i="5"/>
  <c r="G82" i="5" s="1"/>
  <c r="K82" i="5"/>
  <c r="F77" i="5"/>
  <c r="D77" i="5"/>
  <c r="G76" i="5"/>
  <c r="G77" i="5" s="1"/>
  <c r="D83" i="5"/>
  <c r="G83" i="5" s="1"/>
  <c r="I82" i="5"/>
  <c r="E82" i="5"/>
  <c r="C75" i="4"/>
  <c r="C78" i="4" s="1"/>
  <c r="D69" i="4"/>
  <c r="B75" i="4"/>
  <c r="F67" i="4" s="1"/>
  <c r="D67" i="4"/>
  <c r="E67" i="4" s="1"/>
  <c r="E69" i="4" s="1"/>
  <c r="H67" i="4" l="1"/>
  <c r="B77" i="4"/>
  <c r="D75" i="4"/>
  <c r="F68" i="4"/>
  <c r="H68" i="4" s="1"/>
  <c r="F72" i="4"/>
  <c r="F71" i="4"/>
  <c r="F73" i="4"/>
  <c r="F74" i="4"/>
  <c r="F69" i="4"/>
  <c r="F70" i="4"/>
  <c r="I74" i="4" l="1"/>
  <c r="H74" i="4"/>
  <c r="G67" i="4"/>
  <c r="I73" i="4"/>
  <c r="H73" i="4"/>
  <c r="I72" i="4"/>
  <c r="H72" i="4"/>
  <c r="G69" i="4"/>
  <c r="I69" i="4"/>
  <c r="H69" i="4"/>
  <c r="I70" i="4"/>
  <c r="H70" i="4"/>
  <c r="I71" i="4"/>
  <c r="H71" i="4"/>
  <c r="F75" i="4"/>
  <c r="G75" i="4" l="1"/>
  <c r="D79" i="5"/>
  <c r="E84" i="5" l="1"/>
  <c r="H76" i="5"/>
  <c r="G84" i="5" l="1"/>
  <c r="D84"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내 문서</author>
    <author>user</author>
  </authors>
  <commentList>
    <comment ref="C2" authorId="0" shapeId="0" xr:uid="{00000000-0006-0000-0200-000001000000}">
      <text>
        <r>
          <rPr>
            <b/>
            <sz val="9"/>
            <color indexed="81"/>
            <rFont val="돋움"/>
            <family val="3"/>
            <charset val="129"/>
          </rPr>
          <t>자주색깔만 입력</t>
        </r>
      </text>
    </comment>
    <comment ref="A7" authorId="0" shapeId="0" xr:uid="{00000000-0006-0000-0200-000002000000}">
      <text>
        <r>
          <rPr>
            <b/>
            <sz val="9"/>
            <color indexed="81"/>
            <rFont val="돋움"/>
            <family val="3"/>
            <charset val="129"/>
          </rPr>
          <t>부가가치세법</t>
        </r>
        <r>
          <rPr>
            <b/>
            <sz val="9"/>
            <color indexed="81"/>
            <rFont val="Tahoma"/>
            <family val="2"/>
          </rPr>
          <t xml:space="preserve"> </t>
        </r>
        <r>
          <rPr>
            <b/>
            <sz val="9"/>
            <color indexed="81"/>
            <rFont val="돋움"/>
            <family val="3"/>
            <charset val="129"/>
          </rPr>
          <t>시행령</t>
        </r>
        <r>
          <rPr>
            <b/>
            <sz val="9"/>
            <color indexed="81"/>
            <rFont val="Tahoma"/>
            <family val="2"/>
          </rPr>
          <t xml:space="preserve"> </t>
        </r>
        <r>
          <rPr>
            <b/>
            <sz val="9"/>
            <color indexed="81"/>
            <rFont val="돋움"/>
            <family val="3"/>
            <charset val="129"/>
          </rPr>
          <t>제</t>
        </r>
        <r>
          <rPr>
            <b/>
            <sz val="9"/>
            <color indexed="81"/>
            <rFont val="Tahoma"/>
            <family val="2"/>
          </rPr>
          <t>64</t>
        </r>
        <r>
          <rPr>
            <b/>
            <sz val="9"/>
            <color indexed="81"/>
            <rFont val="돋움"/>
            <family val="3"/>
            <charset val="129"/>
          </rPr>
          <t>조</t>
        </r>
        <r>
          <rPr>
            <b/>
            <sz val="9"/>
            <color indexed="81"/>
            <rFont val="Tahoma"/>
            <family val="2"/>
          </rPr>
          <t xml:space="preserve"> 2</t>
        </r>
        <r>
          <rPr>
            <b/>
            <sz val="9"/>
            <color indexed="81"/>
            <rFont val="돋움"/>
            <family val="3"/>
            <charset val="129"/>
          </rPr>
          <t>호</t>
        </r>
        <r>
          <rPr>
            <b/>
            <sz val="9"/>
            <color indexed="81"/>
            <rFont val="Tahoma"/>
            <family val="2"/>
          </rPr>
          <t xml:space="preserve"> </t>
        </r>
        <r>
          <rPr>
            <b/>
            <sz val="9"/>
            <color indexed="81"/>
            <rFont val="돋움"/>
            <family val="3"/>
            <charset val="129"/>
          </rPr>
          <t>단서의</t>
        </r>
        <r>
          <rPr>
            <b/>
            <sz val="9"/>
            <color indexed="81"/>
            <rFont val="Tahoma"/>
            <family val="2"/>
          </rPr>
          <t xml:space="preserve"> </t>
        </r>
        <r>
          <rPr>
            <b/>
            <sz val="9"/>
            <color indexed="81"/>
            <rFont val="돋움"/>
            <family val="3"/>
            <charset val="129"/>
          </rPr>
          <t>장부가액은</t>
        </r>
        <r>
          <rPr>
            <b/>
            <sz val="9"/>
            <color indexed="81"/>
            <rFont val="Tahoma"/>
            <family val="2"/>
          </rPr>
          <t xml:space="preserve"> </t>
        </r>
        <r>
          <rPr>
            <b/>
            <sz val="9"/>
            <color indexed="81"/>
            <rFont val="돋움"/>
            <family val="3"/>
            <charset val="129"/>
          </rPr>
          <t>세법상</t>
        </r>
        <r>
          <rPr>
            <b/>
            <sz val="9"/>
            <color indexed="81"/>
            <rFont val="Tahoma"/>
            <family val="2"/>
          </rPr>
          <t xml:space="preserve"> </t>
        </r>
        <r>
          <rPr>
            <b/>
            <sz val="9"/>
            <color indexed="81"/>
            <rFont val="돋움"/>
            <family val="3"/>
            <charset val="129"/>
          </rPr>
          <t>장부가액</t>
        </r>
        <r>
          <rPr>
            <b/>
            <sz val="9"/>
            <color indexed="81"/>
            <rFont val="Tahoma"/>
            <family val="2"/>
          </rPr>
          <t>(</t>
        </r>
        <r>
          <rPr>
            <b/>
            <sz val="9"/>
            <color indexed="81"/>
            <rFont val="돋움"/>
            <family val="3"/>
            <charset val="129"/>
          </rPr>
          <t>기업회계상장부가액에</t>
        </r>
        <r>
          <rPr>
            <b/>
            <sz val="9"/>
            <color indexed="81"/>
            <rFont val="Tahoma"/>
            <family val="2"/>
          </rPr>
          <t xml:space="preserve"> </t>
        </r>
        <r>
          <rPr>
            <b/>
            <sz val="9"/>
            <color indexed="81"/>
            <rFont val="돋움"/>
            <family val="3"/>
            <charset val="129"/>
          </rPr>
          <t>유보금액을</t>
        </r>
        <r>
          <rPr>
            <b/>
            <sz val="9"/>
            <color indexed="81"/>
            <rFont val="Tahoma"/>
            <family val="2"/>
          </rPr>
          <t xml:space="preserve"> </t>
        </r>
        <r>
          <rPr>
            <b/>
            <sz val="9"/>
            <color indexed="81"/>
            <rFont val="돋움"/>
            <family val="3"/>
            <charset val="129"/>
          </rPr>
          <t>가감한</t>
        </r>
        <r>
          <rPr>
            <b/>
            <sz val="9"/>
            <color indexed="81"/>
            <rFont val="Tahoma"/>
            <family val="2"/>
          </rPr>
          <t xml:space="preserve"> </t>
        </r>
        <r>
          <rPr>
            <b/>
            <sz val="9"/>
            <color indexed="81"/>
            <rFont val="돋움"/>
            <family val="3"/>
            <charset val="129"/>
          </rPr>
          <t>금액</t>
        </r>
        <r>
          <rPr>
            <b/>
            <sz val="9"/>
            <color indexed="81"/>
            <rFont val="Tahoma"/>
            <family val="2"/>
          </rPr>
          <t>)</t>
        </r>
        <r>
          <rPr>
            <b/>
            <sz val="9"/>
            <color indexed="81"/>
            <rFont val="돋움"/>
            <family val="3"/>
            <charset val="129"/>
          </rPr>
          <t>을</t>
        </r>
        <r>
          <rPr>
            <b/>
            <sz val="9"/>
            <color indexed="81"/>
            <rFont val="Tahoma"/>
            <family val="2"/>
          </rPr>
          <t xml:space="preserve"> </t>
        </r>
        <r>
          <rPr>
            <b/>
            <sz val="9"/>
            <color indexed="81"/>
            <rFont val="돋움"/>
            <family val="3"/>
            <charset val="129"/>
          </rPr>
          <t>말하는</t>
        </r>
        <r>
          <rPr>
            <b/>
            <sz val="9"/>
            <color indexed="81"/>
            <rFont val="Tahoma"/>
            <family val="2"/>
          </rPr>
          <t xml:space="preserve"> </t>
        </r>
        <r>
          <rPr>
            <b/>
            <sz val="9"/>
            <color indexed="81"/>
            <rFont val="돋움"/>
            <family val="3"/>
            <charset val="129"/>
          </rPr>
          <t>것이나</t>
        </r>
        <r>
          <rPr>
            <b/>
            <sz val="9"/>
            <color indexed="81"/>
            <rFont val="Tahoma"/>
            <family val="2"/>
          </rPr>
          <t>(</t>
        </r>
        <r>
          <rPr>
            <b/>
            <sz val="9"/>
            <color indexed="81"/>
            <rFont val="돋움"/>
            <family val="3"/>
            <charset val="129"/>
          </rPr>
          <t>부가</t>
        </r>
        <r>
          <rPr>
            <b/>
            <sz val="9"/>
            <color indexed="81"/>
            <rFont val="Tahoma"/>
            <family val="2"/>
          </rPr>
          <t xml:space="preserve">22601-484,1991.04.19),
</t>
        </r>
        <r>
          <rPr>
            <b/>
            <sz val="9"/>
            <color indexed="81"/>
            <rFont val="돋움"/>
            <family val="3"/>
            <charset val="129"/>
          </rPr>
          <t>적정하게</t>
        </r>
        <r>
          <rPr>
            <b/>
            <sz val="9"/>
            <color indexed="81"/>
            <rFont val="Tahoma"/>
            <family val="2"/>
          </rPr>
          <t xml:space="preserve"> </t>
        </r>
        <r>
          <rPr>
            <b/>
            <sz val="9"/>
            <color indexed="81"/>
            <rFont val="돋움"/>
            <family val="3"/>
            <charset val="129"/>
          </rPr>
          <t>감가상각이</t>
        </r>
        <r>
          <rPr>
            <b/>
            <sz val="9"/>
            <color indexed="81"/>
            <rFont val="Tahoma"/>
            <family val="2"/>
          </rPr>
          <t xml:space="preserve"> </t>
        </r>
        <r>
          <rPr>
            <b/>
            <sz val="9"/>
            <color indexed="81"/>
            <rFont val="돋움"/>
            <family val="3"/>
            <charset val="129"/>
          </rPr>
          <t>안된</t>
        </r>
        <r>
          <rPr>
            <b/>
            <sz val="9"/>
            <color indexed="81"/>
            <rFont val="Tahoma"/>
            <family val="2"/>
          </rPr>
          <t xml:space="preserve"> </t>
        </r>
        <r>
          <rPr>
            <b/>
            <sz val="9"/>
            <color indexed="81"/>
            <rFont val="돋움"/>
            <family val="3"/>
            <charset val="129"/>
          </rPr>
          <t>장부가액은</t>
        </r>
        <r>
          <rPr>
            <b/>
            <sz val="9"/>
            <color indexed="81"/>
            <rFont val="Tahoma"/>
            <family val="2"/>
          </rPr>
          <t xml:space="preserve"> </t>
        </r>
        <r>
          <rPr>
            <b/>
            <sz val="9"/>
            <color indexed="81"/>
            <rFont val="돋움"/>
            <family val="3"/>
            <charset val="129"/>
          </rPr>
          <t>안분계산</t>
        </r>
        <r>
          <rPr>
            <b/>
            <sz val="9"/>
            <color indexed="81"/>
            <rFont val="Tahoma"/>
            <family val="2"/>
          </rPr>
          <t xml:space="preserve"> </t>
        </r>
        <r>
          <rPr>
            <b/>
            <sz val="9"/>
            <color indexed="81"/>
            <rFont val="돋움"/>
            <family val="3"/>
            <charset val="129"/>
          </rPr>
          <t>기준으로</t>
        </r>
        <r>
          <rPr>
            <b/>
            <sz val="9"/>
            <color indexed="81"/>
            <rFont val="Tahoma"/>
            <family val="2"/>
          </rPr>
          <t xml:space="preserve"> </t>
        </r>
        <r>
          <rPr>
            <b/>
            <sz val="9"/>
            <color indexed="81"/>
            <rFont val="돋움"/>
            <family val="3"/>
            <charset val="129"/>
          </rPr>
          <t>부적합하다는</t>
        </r>
        <r>
          <rPr>
            <b/>
            <sz val="9"/>
            <color indexed="81"/>
            <rFont val="Tahoma"/>
            <family val="2"/>
          </rPr>
          <t xml:space="preserve"> </t>
        </r>
        <r>
          <rPr>
            <b/>
            <sz val="9"/>
            <color indexed="81"/>
            <rFont val="돋움"/>
            <family val="3"/>
            <charset val="129"/>
          </rPr>
          <t>심판례도</t>
        </r>
        <r>
          <rPr>
            <b/>
            <sz val="9"/>
            <color indexed="81"/>
            <rFont val="Tahoma"/>
            <family val="2"/>
          </rPr>
          <t xml:space="preserve"> </t>
        </r>
        <r>
          <rPr>
            <b/>
            <sz val="9"/>
            <color indexed="81"/>
            <rFont val="돋움"/>
            <family val="3"/>
            <charset val="129"/>
          </rPr>
          <t>있으므로</t>
        </r>
        <r>
          <rPr>
            <b/>
            <sz val="9"/>
            <color indexed="81"/>
            <rFont val="Tahoma"/>
            <family val="2"/>
          </rPr>
          <t>(</t>
        </r>
        <r>
          <rPr>
            <b/>
            <sz val="9"/>
            <color indexed="81"/>
            <rFont val="돋움"/>
            <family val="3"/>
            <charset val="129"/>
          </rPr>
          <t>국심</t>
        </r>
        <r>
          <rPr>
            <b/>
            <sz val="9"/>
            <color indexed="81"/>
            <rFont val="Tahoma"/>
            <family val="2"/>
          </rPr>
          <t>2000</t>
        </r>
        <r>
          <rPr>
            <b/>
            <sz val="9"/>
            <color indexed="81"/>
            <rFont val="돋움"/>
            <family val="3"/>
            <charset val="129"/>
          </rPr>
          <t>전</t>
        </r>
        <r>
          <rPr>
            <b/>
            <sz val="9"/>
            <color indexed="81"/>
            <rFont val="Tahoma"/>
            <family val="2"/>
          </rPr>
          <t xml:space="preserve">2232, 2001.01.26 , </t>
        </r>
        <r>
          <rPr>
            <b/>
            <sz val="9"/>
            <color indexed="81"/>
            <rFont val="돋움"/>
            <family val="3"/>
            <charset val="129"/>
          </rPr>
          <t>심사부가</t>
        </r>
        <r>
          <rPr>
            <b/>
            <sz val="9"/>
            <color indexed="81"/>
            <rFont val="Tahoma"/>
            <family val="2"/>
          </rPr>
          <t>99-1026, 2000.03.24),</t>
        </r>
      </text>
    </comment>
    <comment ref="I11" authorId="1" shapeId="0" xr:uid="{00000000-0006-0000-0200-000003000000}">
      <text>
        <r>
          <rPr>
            <b/>
            <sz val="9"/>
            <color indexed="81"/>
            <rFont val="Tahoma"/>
            <family val="2"/>
          </rPr>
          <t xml:space="preserve">2) </t>
        </r>
        <r>
          <rPr>
            <b/>
            <sz val="9"/>
            <color indexed="81"/>
            <rFont val="돋움"/>
            <family val="3"/>
            <charset val="129"/>
          </rPr>
          <t>토지와</t>
        </r>
        <r>
          <rPr>
            <b/>
            <sz val="9"/>
            <color indexed="81"/>
            <rFont val="Tahoma"/>
            <family val="2"/>
          </rPr>
          <t xml:space="preserve"> </t>
        </r>
        <r>
          <rPr>
            <b/>
            <sz val="9"/>
            <color indexed="81"/>
            <rFont val="돋움"/>
            <family val="3"/>
            <charset val="129"/>
          </rPr>
          <t>건물을</t>
        </r>
        <r>
          <rPr>
            <b/>
            <sz val="9"/>
            <color indexed="81"/>
            <rFont val="Tahoma"/>
            <family val="2"/>
          </rPr>
          <t xml:space="preserve"> </t>
        </r>
        <r>
          <rPr>
            <b/>
            <sz val="9"/>
            <color indexed="81"/>
            <rFont val="돋움"/>
            <family val="3"/>
            <charset val="129"/>
          </rPr>
          <t>기준시가에</t>
        </r>
        <r>
          <rPr>
            <b/>
            <sz val="9"/>
            <color indexed="81"/>
            <rFont val="Tahoma"/>
            <family val="2"/>
          </rPr>
          <t xml:space="preserve"> </t>
        </r>
        <r>
          <rPr>
            <b/>
            <sz val="9"/>
            <color indexed="81"/>
            <rFont val="돋움"/>
            <family val="3"/>
            <charset val="129"/>
          </rPr>
          <t>의해</t>
        </r>
        <r>
          <rPr>
            <b/>
            <sz val="9"/>
            <color indexed="81"/>
            <rFont val="Tahoma"/>
            <family val="2"/>
          </rPr>
          <t xml:space="preserve"> </t>
        </r>
        <r>
          <rPr>
            <b/>
            <sz val="9"/>
            <color indexed="81"/>
            <rFont val="돋움"/>
            <family val="3"/>
            <charset val="129"/>
          </rPr>
          <t>안분계산할</t>
        </r>
        <r>
          <rPr>
            <b/>
            <sz val="9"/>
            <color indexed="81"/>
            <rFont val="Tahoma"/>
            <family val="2"/>
          </rPr>
          <t xml:space="preserve"> </t>
        </r>
        <r>
          <rPr>
            <b/>
            <sz val="9"/>
            <color indexed="81"/>
            <rFont val="돋움"/>
            <family val="3"/>
            <charset val="129"/>
          </rPr>
          <t>경우</t>
        </r>
        <r>
          <rPr>
            <b/>
            <sz val="9"/>
            <color indexed="81"/>
            <rFont val="Tahoma"/>
            <family val="2"/>
          </rPr>
          <t xml:space="preserve">,
</t>
        </r>
        <r>
          <rPr>
            <b/>
            <sz val="9"/>
            <color indexed="81"/>
            <rFont val="돋움"/>
            <family val="3"/>
            <charset val="129"/>
          </rPr>
          <t>㉠</t>
        </r>
        <r>
          <rPr>
            <b/>
            <sz val="9"/>
            <color indexed="81"/>
            <rFont val="Tahoma"/>
            <family val="2"/>
          </rPr>
          <t xml:space="preserve"> </t>
        </r>
        <r>
          <rPr>
            <b/>
            <sz val="9"/>
            <color indexed="81"/>
            <rFont val="돋움"/>
            <family val="3"/>
            <charset val="129"/>
          </rPr>
          <t>부가가치세액이</t>
        </r>
        <r>
          <rPr>
            <b/>
            <sz val="9"/>
            <color indexed="81"/>
            <rFont val="Tahoma"/>
            <family val="2"/>
          </rPr>
          <t xml:space="preserve"> </t>
        </r>
        <r>
          <rPr>
            <b/>
            <sz val="9"/>
            <color indexed="81"/>
            <rFont val="돋움"/>
            <family val="3"/>
            <charset val="129"/>
          </rPr>
          <t>포함되지</t>
        </r>
        <r>
          <rPr>
            <b/>
            <sz val="9"/>
            <color indexed="81"/>
            <rFont val="Tahoma"/>
            <family val="2"/>
          </rPr>
          <t xml:space="preserve"> </t>
        </r>
        <r>
          <rPr>
            <b/>
            <sz val="9"/>
            <color indexed="81"/>
            <rFont val="돋움"/>
            <family val="3"/>
            <charset val="129"/>
          </rPr>
          <t>않은</t>
        </r>
        <r>
          <rPr>
            <b/>
            <sz val="9"/>
            <color indexed="81"/>
            <rFont val="Tahoma"/>
            <family val="2"/>
          </rPr>
          <t xml:space="preserve"> </t>
        </r>
        <r>
          <rPr>
            <b/>
            <sz val="9"/>
            <color indexed="81"/>
            <rFont val="돋움"/>
            <family val="3"/>
            <charset val="129"/>
          </rPr>
          <t>경우에는</t>
        </r>
        <r>
          <rPr>
            <b/>
            <sz val="9"/>
            <color indexed="81"/>
            <rFont val="Tahoma"/>
            <family val="2"/>
          </rPr>
          <t xml:space="preserve"> 
* </t>
        </r>
        <r>
          <rPr>
            <b/>
            <sz val="9"/>
            <color indexed="81"/>
            <rFont val="돋움"/>
            <family val="3"/>
            <charset val="129"/>
          </rPr>
          <t>건물</t>
        </r>
        <r>
          <rPr>
            <b/>
            <sz val="9"/>
            <color indexed="81"/>
            <rFont val="Tahoma"/>
            <family val="2"/>
          </rPr>
          <t xml:space="preserve"> </t>
        </r>
        <r>
          <rPr>
            <b/>
            <sz val="9"/>
            <color indexed="81"/>
            <rFont val="돋움"/>
            <family val="3"/>
            <charset val="129"/>
          </rPr>
          <t>등</t>
        </r>
        <r>
          <rPr>
            <b/>
            <sz val="9"/>
            <color indexed="81"/>
            <rFont val="Tahoma"/>
            <family val="2"/>
          </rPr>
          <t xml:space="preserve"> </t>
        </r>
        <r>
          <rPr>
            <b/>
            <sz val="9"/>
            <color indexed="81"/>
            <rFont val="돋움"/>
            <family val="3"/>
            <charset val="129"/>
          </rPr>
          <t>과세표준</t>
        </r>
        <r>
          <rPr>
            <b/>
            <sz val="9"/>
            <color indexed="81"/>
            <rFont val="Tahoma"/>
            <family val="2"/>
          </rPr>
          <t xml:space="preserve"> = </t>
        </r>
        <r>
          <rPr>
            <b/>
            <sz val="9"/>
            <color indexed="81"/>
            <rFont val="돋움"/>
            <family val="3"/>
            <charset val="129"/>
          </rPr>
          <t>총거래가액</t>
        </r>
        <r>
          <rPr>
            <b/>
            <sz val="9"/>
            <color indexed="81"/>
            <rFont val="Tahoma"/>
            <family val="2"/>
          </rPr>
          <t>(</t>
        </r>
        <r>
          <rPr>
            <b/>
            <sz val="9"/>
            <color indexed="81"/>
            <rFont val="돋움"/>
            <family val="3"/>
            <charset val="129"/>
          </rPr>
          <t>부가가치세</t>
        </r>
        <r>
          <rPr>
            <b/>
            <sz val="9"/>
            <color indexed="81"/>
            <rFont val="Tahoma"/>
            <family val="2"/>
          </rPr>
          <t xml:space="preserve"> </t>
        </r>
        <r>
          <rPr>
            <b/>
            <sz val="9"/>
            <color indexed="81"/>
            <rFont val="돋움"/>
            <family val="3"/>
            <charset val="129"/>
          </rPr>
          <t>불포함</t>
        </r>
        <r>
          <rPr>
            <b/>
            <sz val="9"/>
            <color indexed="81"/>
            <rFont val="Tahoma"/>
            <family val="2"/>
          </rPr>
          <t>) ×</t>
        </r>
        <r>
          <rPr>
            <b/>
            <sz val="9"/>
            <color indexed="81"/>
            <rFont val="돋움"/>
            <family val="3"/>
            <charset val="129"/>
          </rPr>
          <t>〔건물기준시가</t>
        </r>
        <r>
          <rPr>
            <b/>
            <sz val="9"/>
            <color indexed="81"/>
            <rFont val="Tahoma"/>
            <family val="2"/>
          </rPr>
          <t>/(</t>
        </r>
        <r>
          <rPr>
            <b/>
            <sz val="9"/>
            <color indexed="81"/>
            <rFont val="돋움"/>
            <family val="3"/>
            <charset val="129"/>
          </rPr>
          <t>토지기준시가</t>
        </r>
        <r>
          <rPr>
            <b/>
            <sz val="9"/>
            <color indexed="81"/>
            <rFont val="Tahoma"/>
            <family val="2"/>
          </rPr>
          <t xml:space="preserve"> + </t>
        </r>
        <r>
          <rPr>
            <b/>
            <sz val="9"/>
            <color indexed="81"/>
            <rFont val="돋움"/>
            <family val="3"/>
            <charset val="129"/>
          </rPr>
          <t>건물등</t>
        </r>
        <r>
          <rPr>
            <b/>
            <sz val="9"/>
            <color indexed="81"/>
            <rFont val="Tahoma"/>
            <family val="2"/>
          </rPr>
          <t xml:space="preserve"> </t>
        </r>
        <r>
          <rPr>
            <b/>
            <sz val="9"/>
            <color indexed="81"/>
            <rFont val="돋움"/>
            <family val="3"/>
            <charset val="129"/>
          </rPr>
          <t>기준시가</t>
        </r>
        <r>
          <rPr>
            <b/>
            <sz val="9"/>
            <color indexed="81"/>
            <rFont val="Tahoma"/>
            <family val="2"/>
          </rPr>
          <t>)</t>
        </r>
        <r>
          <rPr>
            <b/>
            <sz val="9"/>
            <color indexed="81"/>
            <rFont val="돋움"/>
            <family val="3"/>
            <charset val="129"/>
          </rPr>
          <t>〕
㉡</t>
        </r>
        <r>
          <rPr>
            <b/>
            <sz val="9"/>
            <color indexed="81"/>
            <rFont val="Tahoma"/>
            <family val="2"/>
          </rPr>
          <t xml:space="preserve"> </t>
        </r>
        <r>
          <rPr>
            <b/>
            <sz val="9"/>
            <color indexed="81"/>
            <rFont val="돋움"/>
            <family val="3"/>
            <charset val="129"/>
          </rPr>
          <t>부가가치세가</t>
        </r>
        <r>
          <rPr>
            <b/>
            <sz val="9"/>
            <color indexed="81"/>
            <rFont val="Tahoma"/>
            <family val="2"/>
          </rPr>
          <t xml:space="preserve"> </t>
        </r>
        <r>
          <rPr>
            <b/>
            <sz val="9"/>
            <color indexed="81"/>
            <rFont val="돋움"/>
            <family val="3"/>
            <charset val="129"/>
          </rPr>
          <t>포함된</t>
        </r>
        <r>
          <rPr>
            <b/>
            <sz val="9"/>
            <color indexed="81"/>
            <rFont val="Tahoma"/>
            <family val="2"/>
          </rPr>
          <t xml:space="preserve"> </t>
        </r>
        <r>
          <rPr>
            <b/>
            <sz val="9"/>
            <color indexed="81"/>
            <rFont val="돋움"/>
            <family val="3"/>
            <charset val="129"/>
          </rPr>
          <t xml:space="preserve">경우
</t>
        </r>
        <r>
          <rPr>
            <b/>
            <sz val="9"/>
            <color indexed="81"/>
            <rFont val="Tahoma"/>
            <family val="2"/>
          </rPr>
          <t xml:space="preserve">* </t>
        </r>
        <r>
          <rPr>
            <b/>
            <sz val="9"/>
            <color indexed="81"/>
            <rFont val="돋움"/>
            <family val="3"/>
            <charset val="129"/>
          </rPr>
          <t>건물</t>
        </r>
        <r>
          <rPr>
            <b/>
            <sz val="9"/>
            <color indexed="81"/>
            <rFont val="Tahoma"/>
            <family val="2"/>
          </rPr>
          <t xml:space="preserve"> </t>
        </r>
        <r>
          <rPr>
            <b/>
            <sz val="9"/>
            <color indexed="81"/>
            <rFont val="돋움"/>
            <family val="3"/>
            <charset val="129"/>
          </rPr>
          <t>등</t>
        </r>
        <r>
          <rPr>
            <b/>
            <sz val="9"/>
            <color indexed="81"/>
            <rFont val="Tahoma"/>
            <family val="2"/>
          </rPr>
          <t xml:space="preserve"> </t>
        </r>
        <r>
          <rPr>
            <b/>
            <sz val="9"/>
            <color indexed="81"/>
            <rFont val="돋움"/>
            <family val="3"/>
            <charset val="129"/>
          </rPr>
          <t>과세표준</t>
        </r>
        <r>
          <rPr>
            <b/>
            <sz val="9"/>
            <color indexed="81"/>
            <rFont val="Tahoma"/>
            <family val="2"/>
          </rPr>
          <t>=</t>
        </r>
        <r>
          <rPr>
            <b/>
            <sz val="9"/>
            <color indexed="81"/>
            <rFont val="돋움"/>
            <family val="3"/>
            <charset val="129"/>
          </rPr>
          <t>총거래가액</t>
        </r>
        <r>
          <rPr>
            <b/>
            <sz val="9"/>
            <color indexed="81"/>
            <rFont val="Tahoma"/>
            <family val="2"/>
          </rPr>
          <t>(</t>
        </r>
        <r>
          <rPr>
            <b/>
            <sz val="9"/>
            <color indexed="81"/>
            <rFont val="돋움"/>
            <family val="3"/>
            <charset val="129"/>
          </rPr>
          <t>부가가치세</t>
        </r>
        <r>
          <rPr>
            <b/>
            <sz val="9"/>
            <color indexed="81"/>
            <rFont val="Tahoma"/>
            <family val="2"/>
          </rPr>
          <t xml:space="preserve"> </t>
        </r>
        <r>
          <rPr>
            <b/>
            <sz val="9"/>
            <color indexed="81"/>
            <rFont val="돋움"/>
            <family val="3"/>
            <charset val="129"/>
          </rPr>
          <t>포함</t>
        </r>
        <r>
          <rPr>
            <b/>
            <sz val="9"/>
            <color indexed="81"/>
            <rFont val="Tahoma"/>
            <family val="2"/>
          </rPr>
          <t>) ×</t>
        </r>
        <r>
          <rPr>
            <b/>
            <sz val="9"/>
            <color indexed="81"/>
            <rFont val="돋움"/>
            <family val="3"/>
            <charset val="129"/>
          </rPr>
          <t>〔건물기준시가</t>
        </r>
        <r>
          <rPr>
            <b/>
            <sz val="9"/>
            <color indexed="81"/>
            <rFont val="Tahoma"/>
            <family val="2"/>
          </rPr>
          <t xml:space="preserve"> /</t>
        </r>
        <r>
          <rPr>
            <b/>
            <sz val="9"/>
            <color indexed="81"/>
            <rFont val="돋움"/>
            <family val="3"/>
            <charset val="129"/>
          </rPr>
          <t>〈토지기준시가</t>
        </r>
        <r>
          <rPr>
            <b/>
            <sz val="9"/>
            <color indexed="81"/>
            <rFont val="Tahoma"/>
            <family val="2"/>
          </rPr>
          <t xml:space="preserve"> + </t>
        </r>
        <r>
          <rPr>
            <b/>
            <sz val="9"/>
            <color indexed="81"/>
            <rFont val="돋움"/>
            <family val="3"/>
            <charset val="129"/>
          </rPr>
          <t>건물등기준시가</t>
        </r>
        <r>
          <rPr>
            <b/>
            <sz val="9"/>
            <color indexed="81"/>
            <rFont val="Tahoma"/>
            <family val="2"/>
          </rPr>
          <t xml:space="preserve"> + </t>
        </r>
        <r>
          <rPr>
            <b/>
            <sz val="9"/>
            <color indexed="81"/>
            <rFont val="돋움"/>
            <family val="3"/>
            <charset val="129"/>
          </rPr>
          <t>부가가치세</t>
        </r>
        <r>
          <rPr>
            <b/>
            <sz val="9"/>
            <color indexed="81"/>
            <rFont val="Tahoma"/>
            <family val="2"/>
          </rPr>
          <t xml:space="preserve"> </t>
        </r>
        <r>
          <rPr>
            <b/>
            <sz val="9"/>
            <color indexed="81"/>
            <rFont val="돋움"/>
            <family val="3"/>
            <charset val="129"/>
          </rPr>
          <t>상당액</t>
        </r>
        <r>
          <rPr>
            <b/>
            <sz val="9"/>
            <color indexed="81"/>
            <rFont val="Tahoma"/>
            <family val="2"/>
          </rPr>
          <t>(</t>
        </r>
        <r>
          <rPr>
            <b/>
            <sz val="9"/>
            <color indexed="81"/>
            <rFont val="돋움"/>
            <family val="3"/>
            <charset val="129"/>
          </rPr>
          <t>건물등</t>
        </r>
        <r>
          <rPr>
            <b/>
            <sz val="9"/>
            <color indexed="81"/>
            <rFont val="Tahoma"/>
            <family val="2"/>
          </rPr>
          <t xml:space="preserve"> </t>
        </r>
        <r>
          <rPr>
            <b/>
            <sz val="9"/>
            <color indexed="81"/>
            <rFont val="돋움"/>
            <family val="3"/>
            <charset val="129"/>
          </rPr>
          <t>기준시가</t>
        </r>
        <r>
          <rPr>
            <b/>
            <sz val="9"/>
            <color indexed="81"/>
            <rFont val="Tahoma"/>
            <family val="2"/>
          </rPr>
          <t xml:space="preserve"> ×10%)</t>
        </r>
        <r>
          <rPr>
            <b/>
            <sz val="9"/>
            <color indexed="81"/>
            <rFont val="돋움"/>
            <family val="3"/>
            <charset val="129"/>
          </rPr>
          <t xml:space="preserve">〉〕
</t>
        </r>
      </text>
    </comment>
    <comment ref="J47" authorId="1" shapeId="0" xr:uid="{00000000-0006-0000-0200-000004000000}">
      <text>
        <r>
          <rPr>
            <b/>
            <sz val="9"/>
            <color indexed="81"/>
            <rFont val="Tahoma"/>
            <family val="2"/>
          </rPr>
          <t xml:space="preserve">2) </t>
        </r>
        <r>
          <rPr>
            <b/>
            <sz val="9"/>
            <color indexed="81"/>
            <rFont val="돋움"/>
            <family val="3"/>
            <charset val="129"/>
          </rPr>
          <t>토지와</t>
        </r>
        <r>
          <rPr>
            <b/>
            <sz val="9"/>
            <color indexed="81"/>
            <rFont val="Tahoma"/>
            <family val="2"/>
          </rPr>
          <t xml:space="preserve"> </t>
        </r>
        <r>
          <rPr>
            <b/>
            <sz val="9"/>
            <color indexed="81"/>
            <rFont val="돋움"/>
            <family val="3"/>
            <charset val="129"/>
          </rPr>
          <t>건물을</t>
        </r>
        <r>
          <rPr>
            <b/>
            <sz val="9"/>
            <color indexed="81"/>
            <rFont val="Tahoma"/>
            <family val="2"/>
          </rPr>
          <t xml:space="preserve"> </t>
        </r>
        <r>
          <rPr>
            <b/>
            <sz val="9"/>
            <color indexed="81"/>
            <rFont val="돋움"/>
            <family val="3"/>
            <charset val="129"/>
          </rPr>
          <t>기준시가에</t>
        </r>
        <r>
          <rPr>
            <b/>
            <sz val="9"/>
            <color indexed="81"/>
            <rFont val="Tahoma"/>
            <family val="2"/>
          </rPr>
          <t xml:space="preserve"> </t>
        </r>
        <r>
          <rPr>
            <b/>
            <sz val="9"/>
            <color indexed="81"/>
            <rFont val="돋움"/>
            <family val="3"/>
            <charset val="129"/>
          </rPr>
          <t>의해</t>
        </r>
        <r>
          <rPr>
            <b/>
            <sz val="9"/>
            <color indexed="81"/>
            <rFont val="Tahoma"/>
            <family val="2"/>
          </rPr>
          <t xml:space="preserve"> </t>
        </r>
        <r>
          <rPr>
            <b/>
            <sz val="9"/>
            <color indexed="81"/>
            <rFont val="돋움"/>
            <family val="3"/>
            <charset val="129"/>
          </rPr>
          <t>안분계산할</t>
        </r>
        <r>
          <rPr>
            <b/>
            <sz val="9"/>
            <color indexed="81"/>
            <rFont val="Tahoma"/>
            <family val="2"/>
          </rPr>
          <t xml:space="preserve"> </t>
        </r>
        <r>
          <rPr>
            <b/>
            <sz val="9"/>
            <color indexed="81"/>
            <rFont val="돋움"/>
            <family val="3"/>
            <charset val="129"/>
          </rPr>
          <t>경우</t>
        </r>
        <r>
          <rPr>
            <b/>
            <sz val="9"/>
            <color indexed="81"/>
            <rFont val="Tahoma"/>
            <family val="2"/>
          </rPr>
          <t xml:space="preserve">,
</t>
        </r>
        <r>
          <rPr>
            <b/>
            <sz val="9"/>
            <color indexed="81"/>
            <rFont val="돋움"/>
            <family val="3"/>
            <charset val="129"/>
          </rPr>
          <t>㉠</t>
        </r>
        <r>
          <rPr>
            <b/>
            <sz val="9"/>
            <color indexed="81"/>
            <rFont val="Tahoma"/>
            <family val="2"/>
          </rPr>
          <t xml:space="preserve"> </t>
        </r>
        <r>
          <rPr>
            <b/>
            <sz val="9"/>
            <color indexed="81"/>
            <rFont val="돋움"/>
            <family val="3"/>
            <charset val="129"/>
          </rPr>
          <t>부가가치세액이</t>
        </r>
        <r>
          <rPr>
            <b/>
            <sz val="9"/>
            <color indexed="81"/>
            <rFont val="Tahoma"/>
            <family val="2"/>
          </rPr>
          <t xml:space="preserve"> </t>
        </r>
        <r>
          <rPr>
            <b/>
            <sz val="9"/>
            <color indexed="81"/>
            <rFont val="돋움"/>
            <family val="3"/>
            <charset val="129"/>
          </rPr>
          <t>포함되지</t>
        </r>
        <r>
          <rPr>
            <b/>
            <sz val="9"/>
            <color indexed="81"/>
            <rFont val="Tahoma"/>
            <family val="2"/>
          </rPr>
          <t xml:space="preserve"> </t>
        </r>
        <r>
          <rPr>
            <b/>
            <sz val="9"/>
            <color indexed="81"/>
            <rFont val="돋움"/>
            <family val="3"/>
            <charset val="129"/>
          </rPr>
          <t>않은</t>
        </r>
        <r>
          <rPr>
            <b/>
            <sz val="9"/>
            <color indexed="81"/>
            <rFont val="Tahoma"/>
            <family val="2"/>
          </rPr>
          <t xml:space="preserve"> </t>
        </r>
        <r>
          <rPr>
            <b/>
            <sz val="9"/>
            <color indexed="81"/>
            <rFont val="돋움"/>
            <family val="3"/>
            <charset val="129"/>
          </rPr>
          <t>경우에는</t>
        </r>
        <r>
          <rPr>
            <b/>
            <sz val="9"/>
            <color indexed="81"/>
            <rFont val="Tahoma"/>
            <family val="2"/>
          </rPr>
          <t xml:space="preserve"> 
* </t>
        </r>
        <r>
          <rPr>
            <b/>
            <sz val="9"/>
            <color indexed="81"/>
            <rFont val="돋움"/>
            <family val="3"/>
            <charset val="129"/>
          </rPr>
          <t>건물</t>
        </r>
        <r>
          <rPr>
            <b/>
            <sz val="9"/>
            <color indexed="81"/>
            <rFont val="Tahoma"/>
            <family val="2"/>
          </rPr>
          <t xml:space="preserve"> </t>
        </r>
        <r>
          <rPr>
            <b/>
            <sz val="9"/>
            <color indexed="81"/>
            <rFont val="돋움"/>
            <family val="3"/>
            <charset val="129"/>
          </rPr>
          <t>등</t>
        </r>
        <r>
          <rPr>
            <b/>
            <sz val="9"/>
            <color indexed="81"/>
            <rFont val="Tahoma"/>
            <family val="2"/>
          </rPr>
          <t xml:space="preserve"> </t>
        </r>
        <r>
          <rPr>
            <b/>
            <sz val="9"/>
            <color indexed="81"/>
            <rFont val="돋움"/>
            <family val="3"/>
            <charset val="129"/>
          </rPr>
          <t>과세표준</t>
        </r>
        <r>
          <rPr>
            <b/>
            <sz val="9"/>
            <color indexed="81"/>
            <rFont val="Tahoma"/>
            <family val="2"/>
          </rPr>
          <t xml:space="preserve"> = </t>
        </r>
        <r>
          <rPr>
            <b/>
            <sz val="9"/>
            <color indexed="81"/>
            <rFont val="돋움"/>
            <family val="3"/>
            <charset val="129"/>
          </rPr>
          <t>총거래가액</t>
        </r>
        <r>
          <rPr>
            <b/>
            <sz val="9"/>
            <color indexed="81"/>
            <rFont val="Tahoma"/>
            <family val="2"/>
          </rPr>
          <t>(</t>
        </r>
        <r>
          <rPr>
            <b/>
            <sz val="9"/>
            <color indexed="81"/>
            <rFont val="돋움"/>
            <family val="3"/>
            <charset val="129"/>
          </rPr>
          <t>부가가치세</t>
        </r>
        <r>
          <rPr>
            <b/>
            <sz val="9"/>
            <color indexed="81"/>
            <rFont val="Tahoma"/>
            <family val="2"/>
          </rPr>
          <t xml:space="preserve"> </t>
        </r>
        <r>
          <rPr>
            <b/>
            <sz val="9"/>
            <color indexed="81"/>
            <rFont val="돋움"/>
            <family val="3"/>
            <charset val="129"/>
          </rPr>
          <t>불포함</t>
        </r>
        <r>
          <rPr>
            <b/>
            <sz val="9"/>
            <color indexed="81"/>
            <rFont val="Tahoma"/>
            <family val="2"/>
          </rPr>
          <t>) ×</t>
        </r>
        <r>
          <rPr>
            <b/>
            <sz val="9"/>
            <color indexed="81"/>
            <rFont val="돋움"/>
            <family val="3"/>
            <charset val="129"/>
          </rPr>
          <t>〔건물기준시가</t>
        </r>
        <r>
          <rPr>
            <b/>
            <sz val="9"/>
            <color indexed="81"/>
            <rFont val="Tahoma"/>
            <family val="2"/>
          </rPr>
          <t>/(</t>
        </r>
        <r>
          <rPr>
            <b/>
            <sz val="9"/>
            <color indexed="81"/>
            <rFont val="돋움"/>
            <family val="3"/>
            <charset val="129"/>
          </rPr>
          <t>토지기준시가</t>
        </r>
        <r>
          <rPr>
            <b/>
            <sz val="9"/>
            <color indexed="81"/>
            <rFont val="Tahoma"/>
            <family val="2"/>
          </rPr>
          <t xml:space="preserve"> + </t>
        </r>
        <r>
          <rPr>
            <b/>
            <sz val="9"/>
            <color indexed="81"/>
            <rFont val="돋움"/>
            <family val="3"/>
            <charset val="129"/>
          </rPr>
          <t>건물등</t>
        </r>
        <r>
          <rPr>
            <b/>
            <sz val="9"/>
            <color indexed="81"/>
            <rFont val="Tahoma"/>
            <family val="2"/>
          </rPr>
          <t xml:space="preserve"> </t>
        </r>
        <r>
          <rPr>
            <b/>
            <sz val="9"/>
            <color indexed="81"/>
            <rFont val="돋움"/>
            <family val="3"/>
            <charset val="129"/>
          </rPr>
          <t>기준시가</t>
        </r>
        <r>
          <rPr>
            <b/>
            <sz val="9"/>
            <color indexed="81"/>
            <rFont val="Tahoma"/>
            <family val="2"/>
          </rPr>
          <t>)</t>
        </r>
        <r>
          <rPr>
            <b/>
            <sz val="9"/>
            <color indexed="81"/>
            <rFont val="돋움"/>
            <family val="3"/>
            <charset val="129"/>
          </rPr>
          <t>〕
㉡</t>
        </r>
        <r>
          <rPr>
            <b/>
            <sz val="9"/>
            <color indexed="81"/>
            <rFont val="Tahoma"/>
            <family val="2"/>
          </rPr>
          <t xml:space="preserve"> </t>
        </r>
        <r>
          <rPr>
            <b/>
            <sz val="9"/>
            <color indexed="81"/>
            <rFont val="돋움"/>
            <family val="3"/>
            <charset val="129"/>
          </rPr>
          <t>부가가치세가</t>
        </r>
        <r>
          <rPr>
            <b/>
            <sz val="9"/>
            <color indexed="81"/>
            <rFont val="Tahoma"/>
            <family val="2"/>
          </rPr>
          <t xml:space="preserve"> </t>
        </r>
        <r>
          <rPr>
            <b/>
            <sz val="9"/>
            <color indexed="81"/>
            <rFont val="돋움"/>
            <family val="3"/>
            <charset val="129"/>
          </rPr>
          <t>포함된</t>
        </r>
        <r>
          <rPr>
            <b/>
            <sz val="9"/>
            <color indexed="81"/>
            <rFont val="Tahoma"/>
            <family val="2"/>
          </rPr>
          <t xml:space="preserve"> </t>
        </r>
        <r>
          <rPr>
            <b/>
            <sz val="9"/>
            <color indexed="81"/>
            <rFont val="돋움"/>
            <family val="3"/>
            <charset val="129"/>
          </rPr>
          <t xml:space="preserve">경우
</t>
        </r>
        <r>
          <rPr>
            <b/>
            <sz val="9"/>
            <color indexed="81"/>
            <rFont val="Tahoma"/>
            <family val="2"/>
          </rPr>
          <t xml:space="preserve">* </t>
        </r>
        <r>
          <rPr>
            <b/>
            <sz val="9"/>
            <color indexed="81"/>
            <rFont val="돋움"/>
            <family val="3"/>
            <charset val="129"/>
          </rPr>
          <t>건물</t>
        </r>
        <r>
          <rPr>
            <b/>
            <sz val="9"/>
            <color indexed="81"/>
            <rFont val="Tahoma"/>
            <family val="2"/>
          </rPr>
          <t xml:space="preserve"> </t>
        </r>
        <r>
          <rPr>
            <b/>
            <sz val="9"/>
            <color indexed="81"/>
            <rFont val="돋움"/>
            <family val="3"/>
            <charset val="129"/>
          </rPr>
          <t>등</t>
        </r>
        <r>
          <rPr>
            <b/>
            <sz val="9"/>
            <color indexed="81"/>
            <rFont val="Tahoma"/>
            <family val="2"/>
          </rPr>
          <t xml:space="preserve"> </t>
        </r>
        <r>
          <rPr>
            <b/>
            <sz val="9"/>
            <color indexed="81"/>
            <rFont val="돋움"/>
            <family val="3"/>
            <charset val="129"/>
          </rPr>
          <t>과세표준</t>
        </r>
        <r>
          <rPr>
            <b/>
            <sz val="9"/>
            <color indexed="81"/>
            <rFont val="Tahoma"/>
            <family val="2"/>
          </rPr>
          <t>=</t>
        </r>
        <r>
          <rPr>
            <b/>
            <sz val="9"/>
            <color indexed="81"/>
            <rFont val="돋움"/>
            <family val="3"/>
            <charset val="129"/>
          </rPr>
          <t>총거래가액</t>
        </r>
        <r>
          <rPr>
            <b/>
            <sz val="9"/>
            <color indexed="81"/>
            <rFont val="Tahoma"/>
            <family val="2"/>
          </rPr>
          <t>(</t>
        </r>
        <r>
          <rPr>
            <b/>
            <sz val="9"/>
            <color indexed="81"/>
            <rFont val="돋움"/>
            <family val="3"/>
            <charset val="129"/>
          </rPr>
          <t>부가가치세</t>
        </r>
        <r>
          <rPr>
            <b/>
            <sz val="9"/>
            <color indexed="81"/>
            <rFont val="Tahoma"/>
            <family val="2"/>
          </rPr>
          <t xml:space="preserve"> </t>
        </r>
        <r>
          <rPr>
            <b/>
            <sz val="9"/>
            <color indexed="81"/>
            <rFont val="돋움"/>
            <family val="3"/>
            <charset val="129"/>
          </rPr>
          <t>포함</t>
        </r>
        <r>
          <rPr>
            <b/>
            <sz val="9"/>
            <color indexed="81"/>
            <rFont val="Tahoma"/>
            <family val="2"/>
          </rPr>
          <t>) ×</t>
        </r>
        <r>
          <rPr>
            <b/>
            <sz val="9"/>
            <color indexed="81"/>
            <rFont val="돋움"/>
            <family val="3"/>
            <charset val="129"/>
          </rPr>
          <t>〔건물기준시가</t>
        </r>
        <r>
          <rPr>
            <b/>
            <sz val="9"/>
            <color indexed="81"/>
            <rFont val="Tahoma"/>
            <family val="2"/>
          </rPr>
          <t xml:space="preserve"> /</t>
        </r>
        <r>
          <rPr>
            <b/>
            <sz val="9"/>
            <color indexed="81"/>
            <rFont val="돋움"/>
            <family val="3"/>
            <charset val="129"/>
          </rPr>
          <t>〈토지기준시가</t>
        </r>
        <r>
          <rPr>
            <b/>
            <sz val="9"/>
            <color indexed="81"/>
            <rFont val="Tahoma"/>
            <family val="2"/>
          </rPr>
          <t xml:space="preserve"> + </t>
        </r>
        <r>
          <rPr>
            <b/>
            <sz val="9"/>
            <color indexed="81"/>
            <rFont val="돋움"/>
            <family val="3"/>
            <charset val="129"/>
          </rPr>
          <t>건물등기준시가</t>
        </r>
        <r>
          <rPr>
            <b/>
            <sz val="9"/>
            <color indexed="81"/>
            <rFont val="Tahoma"/>
            <family val="2"/>
          </rPr>
          <t xml:space="preserve"> + </t>
        </r>
        <r>
          <rPr>
            <b/>
            <sz val="9"/>
            <color indexed="81"/>
            <rFont val="돋움"/>
            <family val="3"/>
            <charset val="129"/>
          </rPr>
          <t>부가가치세</t>
        </r>
        <r>
          <rPr>
            <b/>
            <sz val="9"/>
            <color indexed="81"/>
            <rFont val="Tahoma"/>
            <family val="2"/>
          </rPr>
          <t xml:space="preserve"> </t>
        </r>
        <r>
          <rPr>
            <b/>
            <sz val="9"/>
            <color indexed="81"/>
            <rFont val="돋움"/>
            <family val="3"/>
            <charset val="129"/>
          </rPr>
          <t>상당액</t>
        </r>
        <r>
          <rPr>
            <b/>
            <sz val="9"/>
            <color indexed="81"/>
            <rFont val="Tahoma"/>
            <family val="2"/>
          </rPr>
          <t>(</t>
        </r>
        <r>
          <rPr>
            <b/>
            <sz val="9"/>
            <color indexed="81"/>
            <rFont val="돋움"/>
            <family val="3"/>
            <charset val="129"/>
          </rPr>
          <t>건물등</t>
        </r>
        <r>
          <rPr>
            <b/>
            <sz val="9"/>
            <color indexed="81"/>
            <rFont val="Tahoma"/>
            <family val="2"/>
          </rPr>
          <t xml:space="preserve"> </t>
        </r>
        <r>
          <rPr>
            <b/>
            <sz val="9"/>
            <color indexed="81"/>
            <rFont val="돋움"/>
            <family val="3"/>
            <charset val="129"/>
          </rPr>
          <t>기준시가</t>
        </r>
        <r>
          <rPr>
            <b/>
            <sz val="9"/>
            <color indexed="81"/>
            <rFont val="Tahoma"/>
            <family val="2"/>
          </rPr>
          <t xml:space="preserve"> ×10%)</t>
        </r>
        <r>
          <rPr>
            <b/>
            <sz val="9"/>
            <color indexed="81"/>
            <rFont val="돋움"/>
            <family val="3"/>
            <charset val="129"/>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B3" authorId="0" shapeId="0" xr:uid="{00000000-0006-0000-0100-000001000000}">
      <text>
        <r>
          <rPr>
            <b/>
            <sz val="9"/>
            <color indexed="81"/>
            <rFont val="돋움"/>
            <family val="3"/>
            <charset val="129"/>
          </rPr>
          <t>법인은</t>
        </r>
        <r>
          <rPr>
            <b/>
            <sz val="9"/>
            <color indexed="81"/>
            <rFont val="Tahoma"/>
            <family val="2"/>
          </rPr>
          <t xml:space="preserve"> </t>
        </r>
        <r>
          <rPr>
            <b/>
            <sz val="9"/>
            <color indexed="81"/>
            <rFont val="돋움"/>
            <family val="3"/>
            <charset val="129"/>
          </rPr>
          <t>토지에대해</t>
        </r>
        <r>
          <rPr>
            <b/>
            <sz val="9"/>
            <color indexed="81"/>
            <rFont val="Tahoma"/>
            <family val="2"/>
          </rPr>
          <t xml:space="preserve"> </t>
        </r>
        <r>
          <rPr>
            <b/>
            <sz val="9"/>
            <color indexed="81"/>
            <rFont val="돋움"/>
            <family val="3"/>
            <charset val="129"/>
          </rPr>
          <t>계산서</t>
        </r>
        <r>
          <rPr>
            <b/>
            <sz val="9"/>
            <color indexed="81"/>
            <rFont val="Tahoma"/>
            <family val="2"/>
          </rPr>
          <t xml:space="preserve"> </t>
        </r>
        <r>
          <rPr>
            <b/>
            <sz val="9"/>
            <color indexed="81"/>
            <rFont val="돋움"/>
            <family val="3"/>
            <charset val="129"/>
          </rPr>
          <t>발행안함</t>
        </r>
        <r>
          <rPr>
            <b/>
            <sz val="9"/>
            <color indexed="81"/>
            <rFont val="Tahoma"/>
            <family val="2"/>
          </rPr>
          <t xml:space="preserve">. </t>
        </r>
        <r>
          <rPr>
            <b/>
            <sz val="9"/>
            <color indexed="81"/>
            <rFont val="돋움"/>
            <family val="3"/>
            <charset val="129"/>
          </rPr>
          <t>해도</t>
        </r>
        <r>
          <rPr>
            <b/>
            <sz val="9"/>
            <color indexed="81"/>
            <rFont val="Tahoma"/>
            <family val="2"/>
          </rPr>
          <t xml:space="preserve"> </t>
        </r>
        <r>
          <rPr>
            <b/>
            <sz val="9"/>
            <color indexed="81"/>
            <rFont val="돋움"/>
            <family val="3"/>
            <charset val="129"/>
          </rPr>
          <t>상관은</t>
        </r>
        <r>
          <rPr>
            <b/>
            <sz val="9"/>
            <color indexed="81"/>
            <rFont val="Tahoma"/>
            <family val="2"/>
          </rPr>
          <t xml:space="preserve"> </t>
        </r>
        <r>
          <rPr>
            <b/>
            <sz val="9"/>
            <color indexed="81"/>
            <rFont val="돋움"/>
            <family val="3"/>
            <charset val="129"/>
          </rPr>
          <t>없음</t>
        </r>
      </text>
    </comment>
    <comment ref="C3" authorId="0" shapeId="0" xr:uid="{00000000-0006-0000-0100-000002000000}">
      <text>
        <r>
          <rPr>
            <b/>
            <sz val="9"/>
            <color indexed="81"/>
            <rFont val="돋움"/>
            <family val="3"/>
            <charset val="129"/>
          </rPr>
          <t>전자세금계산서</t>
        </r>
        <r>
          <rPr>
            <b/>
            <sz val="9"/>
            <color indexed="81"/>
            <rFont val="Tahoma"/>
            <family val="2"/>
          </rPr>
          <t xml:space="preserve"> </t>
        </r>
        <r>
          <rPr>
            <b/>
            <sz val="9"/>
            <color indexed="81"/>
            <rFont val="돋움"/>
            <family val="3"/>
            <charset val="129"/>
          </rPr>
          <t>발행</t>
        </r>
      </text>
    </comment>
    <comment ref="B15" authorId="0" shapeId="0" xr:uid="{00000000-0006-0000-0100-000003000000}">
      <text>
        <r>
          <rPr>
            <b/>
            <sz val="9"/>
            <color indexed="81"/>
            <rFont val="돋움"/>
            <family val="3"/>
            <charset val="129"/>
          </rPr>
          <t xml:space="preserve">양도가액입력
</t>
        </r>
      </text>
    </comment>
    <comment ref="H15" authorId="0" shapeId="0" xr:uid="{00000000-0006-0000-0100-000004000000}">
      <text>
        <r>
          <rPr>
            <b/>
            <sz val="9"/>
            <color indexed="81"/>
            <rFont val="Tahoma"/>
            <family val="2"/>
          </rPr>
          <t xml:space="preserve">2) </t>
        </r>
        <r>
          <rPr>
            <b/>
            <sz val="9"/>
            <color indexed="81"/>
            <rFont val="돋움"/>
            <family val="3"/>
            <charset val="129"/>
          </rPr>
          <t>토지와</t>
        </r>
        <r>
          <rPr>
            <b/>
            <sz val="9"/>
            <color indexed="81"/>
            <rFont val="Tahoma"/>
            <family val="2"/>
          </rPr>
          <t xml:space="preserve"> </t>
        </r>
        <r>
          <rPr>
            <b/>
            <sz val="9"/>
            <color indexed="81"/>
            <rFont val="돋움"/>
            <family val="3"/>
            <charset val="129"/>
          </rPr>
          <t>건물을</t>
        </r>
        <r>
          <rPr>
            <b/>
            <sz val="9"/>
            <color indexed="81"/>
            <rFont val="Tahoma"/>
            <family val="2"/>
          </rPr>
          <t xml:space="preserve"> </t>
        </r>
        <r>
          <rPr>
            <b/>
            <sz val="9"/>
            <color indexed="81"/>
            <rFont val="돋움"/>
            <family val="3"/>
            <charset val="129"/>
          </rPr>
          <t>기준시가에</t>
        </r>
        <r>
          <rPr>
            <b/>
            <sz val="9"/>
            <color indexed="81"/>
            <rFont val="Tahoma"/>
            <family val="2"/>
          </rPr>
          <t xml:space="preserve"> </t>
        </r>
        <r>
          <rPr>
            <b/>
            <sz val="9"/>
            <color indexed="81"/>
            <rFont val="돋움"/>
            <family val="3"/>
            <charset val="129"/>
          </rPr>
          <t>의해</t>
        </r>
        <r>
          <rPr>
            <b/>
            <sz val="9"/>
            <color indexed="81"/>
            <rFont val="Tahoma"/>
            <family val="2"/>
          </rPr>
          <t xml:space="preserve"> </t>
        </r>
        <r>
          <rPr>
            <b/>
            <sz val="9"/>
            <color indexed="81"/>
            <rFont val="돋움"/>
            <family val="3"/>
            <charset val="129"/>
          </rPr>
          <t>안분계산할</t>
        </r>
        <r>
          <rPr>
            <b/>
            <sz val="9"/>
            <color indexed="81"/>
            <rFont val="Tahoma"/>
            <family val="2"/>
          </rPr>
          <t xml:space="preserve"> </t>
        </r>
        <r>
          <rPr>
            <b/>
            <sz val="9"/>
            <color indexed="81"/>
            <rFont val="돋움"/>
            <family val="3"/>
            <charset val="129"/>
          </rPr>
          <t>경우</t>
        </r>
        <r>
          <rPr>
            <b/>
            <sz val="9"/>
            <color indexed="81"/>
            <rFont val="Tahoma"/>
            <family val="2"/>
          </rPr>
          <t xml:space="preserve">,
</t>
        </r>
        <r>
          <rPr>
            <b/>
            <sz val="9"/>
            <color indexed="81"/>
            <rFont val="돋움"/>
            <family val="3"/>
            <charset val="129"/>
          </rPr>
          <t>㉠</t>
        </r>
        <r>
          <rPr>
            <b/>
            <sz val="9"/>
            <color indexed="81"/>
            <rFont val="Tahoma"/>
            <family val="2"/>
          </rPr>
          <t xml:space="preserve"> </t>
        </r>
        <r>
          <rPr>
            <b/>
            <sz val="9"/>
            <color indexed="81"/>
            <rFont val="돋움"/>
            <family val="3"/>
            <charset val="129"/>
          </rPr>
          <t>부가가치세액이</t>
        </r>
        <r>
          <rPr>
            <b/>
            <sz val="9"/>
            <color indexed="81"/>
            <rFont val="Tahoma"/>
            <family val="2"/>
          </rPr>
          <t xml:space="preserve"> </t>
        </r>
        <r>
          <rPr>
            <b/>
            <sz val="9"/>
            <color indexed="81"/>
            <rFont val="돋움"/>
            <family val="3"/>
            <charset val="129"/>
          </rPr>
          <t>포함되지</t>
        </r>
        <r>
          <rPr>
            <b/>
            <sz val="9"/>
            <color indexed="81"/>
            <rFont val="Tahoma"/>
            <family val="2"/>
          </rPr>
          <t xml:space="preserve"> </t>
        </r>
        <r>
          <rPr>
            <b/>
            <sz val="9"/>
            <color indexed="81"/>
            <rFont val="돋움"/>
            <family val="3"/>
            <charset val="129"/>
          </rPr>
          <t>않은</t>
        </r>
        <r>
          <rPr>
            <b/>
            <sz val="9"/>
            <color indexed="81"/>
            <rFont val="Tahoma"/>
            <family val="2"/>
          </rPr>
          <t xml:space="preserve"> </t>
        </r>
        <r>
          <rPr>
            <b/>
            <sz val="9"/>
            <color indexed="81"/>
            <rFont val="돋움"/>
            <family val="3"/>
            <charset val="129"/>
          </rPr>
          <t>경우에는</t>
        </r>
        <r>
          <rPr>
            <b/>
            <sz val="9"/>
            <color indexed="81"/>
            <rFont val="Tahoma"/>
            <family val="2"/>
          </rPr>
          <t xml:space="preserve"> 
* </t>
        </r>
        <r>
          <rPr>
            <b/>
            <sz val="9"/>
            <color indexed="81"/>
            <rFont val="돋움"/>
            <family val="3"/>
            <charset val="129"/>
          </rPr>
          <t>건물</t>
        </r>
        <r>
          <rPr>
            <b/>
            <sz val="9"/>
            <color indexed="81"/>
            <rFont val="Tahoma"/>
            <family val="2"/>
          </rPr>
          <t xml:space="preserve"> </t>
        </r>
        <r>
          <rPr>
            <b/>
            <sz val="9"/>
            <color indexed="81"/>
            <rFont val="돋움"/>
            <family val="3"/>
            <charset val="129"/>
          </rPr>
          <t>등</t>
        </r>
        <r>
          <rPr>
            <b/>
            <sz val="9"/>
            <color indexed="81"/>
            <rFont val="Tahoma"/>
            <family val="2"/>
          </rPr>
          <t xml:space="preserve"> </t>
        </r>
        <r>
          <rPr>
            <b/>
            <sz val="9"/>
            <color indexed="81"/>
            <rFont val="돋움"/>
            <family val="3"/>
            <charset val="129"/>
          </rPr>
          <t>과세표준</t>
        </r>
        <r>
          <rPr>
            <b/>
            <sz val="9"/>
            <color indexed="81"/>
            <rFont val="Tahoma"/>
            <family val="2"/>
          </rPr>
          <t xml:space="preserve"> = </t>
        </r>
        <r>
          <rPr>
            <b/>
            <sz val="9"/>
            <color indexed="81"/>
            <rFont val="돋움"/>
            <family val="3"/>
            <charset val="129"/>
          </rPr>
          <t>총거래가액</t>
        </r>
        <r>
          <rPr>
            <b/>
            <sz val="9"/>
            <color indexed="81"/>
            <rFont val="Tahoma"/>
            <family val="2"/>
          </rPr>
          <t>(</t>
        </r>
        <r>
          <rPr>
            <b/>
            <sz val="9"/>
            <color indexed="81"/>
            <rFont val="돋움"/>
            <family val="3"/>
            <charset val="129"/>
          </rPr>
          <t>부가가치세</t>
        </r>
        <r>
          <rPr>
            <b/>
            <sz val="9"/>
            <color indexed="81"/>
            <rFont val="Tahoma"/>
            <family val="2"/>
          </rPr>
          <t xml:space="preserve"> </t>
        </r>
        <r>
          <rPr>
            <b/>
            <sz val="9"/>
            <color indexed="81"/>
            <rFont val="돋움"/>
            <family val="3"/>
            <charset val="129"/>
          </rPr>
          <t>불포함</t>
        </r>
        <r>
          <rPr>
            <b/>
            <sz val="9"/>
            <color indexed="81"/>
            <rFont val="Tahoma"/>
            <family val="2"/>
          </rPr>
          <t>) ×</t>
        </r>
        <r>
          <rPr>
            <b/>
            <sz val="9"/>
            <color indexed="81"/>
            <rFont val="돋움"/>
            <family val="3"/>
            <charset val="129"/>
          </rPr>
          <t>〔건물기준시가</t>
        </r>
        <r>
          <rPr>
            <b/>
            <sz val="9"/>
            <color indexed="81"/>
            <rFont val="Tahoma"/>
            <family val="2"/>
          </rPr>
          <t>/(</t>
        </r>
        <r>
          <rPr>
            <b/>
            <sz val="9"/>
            <color indexed="81"/>
            <rFont val="돋움"/>
            <family val="3"/>
            <charset val="129"/>
          </rPr>
          <t>토지기준시가</t>
        </r>
        <r>
          <rPr>
            <b/>
            <sz val="9"/>
            <color indexed="81"/>
            <rFont val="Tahoma"/>
            <family val="2"/>
          </rPr>
          <t xml:space="preserve"> + </t>
        </r>
        <r>
          <rPr>
            <b/>
            <sz val="9"/>
            <color indexed="81"/>
            <rFont val="돋움"/>
            <family val="3"/>
            <charset val="129"/>
          </rPr>
          <t>건물등</t>
        </r>
        <r>
          <rPr>
            <b/>
            <sz val="9"/>
            <color indexed="81"/>
            <rFont val="Tahoma"/>
            <family val="2"/>
          </rPr>
          <t xml:space="preserve"> </t>
        </r>
        <r>
          <rPr>
            <b/>
            <sz val="9"/>
            <color indexed="81"/>
            <rFont val="돋움"/>
            <family val="3"/>
            <charset val="129"/>
          </rPr>
          <t>기준시가</t>
        </r>
        <r>
          <rPr>
            <b/>
            <sz val="9"/>
            <color indexed="81"/>
            <rFont val="Tahoma"/>
            <family val="2"/>
          </rPr>
          <t>)</t>
        </r>
        <r>
          <rPr>
            <b/>
            <sz val="9"/>
            <color indexed="81"/>
            <rFont val="돋움"/>
            <family val="3"/>
            <charset val="129"/>
          </rPr>
          <t>〕
㉡</t>
        </r>
        <r>
          <rPr>
            <b/>
            <sz val="9"/>
            <color indexed="81"/>
            <rFont val="Tahoma"/>
            <family val="2"/>
          </rPr>
          <t xml:space="preserve"> </t>
        </r>
        <r>
          <rPr>
            <b/>
            <sz val="9"/>
            <color indexed="81"/>
            <rFont val="돋움"/>
            <family val="3"/>
            <charset val="129"/>
          </rPr>
          <t>부가가치세가</t>
        </r>
        <r>
          <rPr>
            <b/>
            <sz val="9"/>
            <color indexed="81"/>
            <rFont val="Tahoma"/>
            <family val="2"/>
          </rPr>
          <t xml:space="preserve"> </t>
        </r>
        <r>
          <rPr>
            <b/>
            <sz val="9"/>
            <color indexed="81"/>
            <rFont val="돋움"/>
            <family val="3"/>
            <charset val="129"/>
          </rPr>
          <t>포함된</t>
        </r>
        <r>
          <rPr>
            <b/>
            <sz val="9"/>
            <color indexed="81"/>
            <rFont val="Tahoma"/>
            <family val="2"/>
          </rPr>
          <t xml:space="preserve"> </t>
        </r>
        <r>
          <rPr>
            <b/>
            <sz val="9"/>
            <color indexed="81"/>
            <rFont val="돋움"/>
            <family val="3"/>
            <charset val="129"/>
          </rPr>
          <t xml:space="preserve">경우
</t>
        </r>
        <r>
          <rPr>
            <b/>
            <sz val="9"/>
            <color indexed="81"/>
            <rFont val="Tahoma"/>
            <family val="2"/>
          </rPr>
          <t xml:space="preserve">* </t>
        </r>
        <r>
          <rPr>
            <b/>
            <sz val="9"/>
            <color indexed="81"/>
            <rFont val="돋움"/>
            <family val="3"/>
            <charset val="129"/>
          </rPr>
          <t>건물</t>
        </r>
        <r>
          <rPr>
            <b/>
            <sz val="9"/>
            <color indexed="81"/>
            <rFont val="Tahoma"/>
            <family val="2"/>
          </rPr>
          <t xml:space="preserve"> </t>
        </r>
        <r>
          <rPr>
            <b/>
            <sz val="9"/>
            <color indexed="81"/>
            <rFont val="돋움"/>
            <family val="3"/>
            <charset val="129"/>
          </rPr>
          <t>등</t>
        </r>
        <r>
          <rPr>
            <b/>
            <sz val="9"/>
            <color indexed="81"/>
            <rFont val="Tahoma"/>
            <family val="2"/>
          </rPr>
          <t xml:space="preserve"> </t>
        </r>
        <r>
          <rPr>
            <b/>
            <sz val="9"/>
            <color indexed="81"/>
            <rFont val="돋움"/>
            <family val="3"/>
            <charset val="129"/>
          </rPr>
          <t>과세표준</t>
        </r>
        <r>
          <rPr>
            <b/>
            <sz val="9"/>
            <color indexed="81"/>
            <rFont val="Tahoma"/>
            <family val="2"/>
          </rPr>
          <t>=</t>
        </r>
        <r>
          <rPr>
            <b/>
            <sz val="9"/>
            <color indexed="81"/>
            <rFont val="돋움"/>
            <family val="3"/>
            <charset val="129"/>
          </rPr>
          <t>총거래가액</t>
        </r>
        <r>
          <rPr>
            <b/>
            <sz val="9"/>
            <color indexed="81"/>
            <rFont val="Tahoma"/>
            <family val="2"/>
          </rPr>
          <t>(</t>
        </r>
        <r>
          <rPr>
            <b/>
            <sz val="9"/>
            <color indexed="81"/>
            <rFont val="돋움"/>
            <family val="3"/>
            <charset val="129"/>
          </rPr>
          <t>부가가치세</t>
        </r>
        <r>
          <rPr>
            <b/>
            <sz val="9"/>
            <color indexed="81"/>
            <rFont val="Tahoma"/>
            <family val="2"/>
          </rPr>
          <t xml:space="preserve"> </t>
        </r>
        <r>
          <rPr>
            <b/>
            <sz val="9"/>
            <color indexed="81"/>
            <rFont val="돋움"/>
            <family val="3"/>
            <charset val="129"/>
          </rPr>
          <t>포함</t>
        </r>
        <r>
          <rPr>
            <b/>
            <sz val="9"/>
            <color indexed="81"/>
            <rFont val="Tahoma"/>
            <family val="2"/>
          </rPr>
          <t>) ×</t>
        </r>
        <r>
          <rPr>
            <b/>
            <sz val="9"/>
            <color indexed="81"/>
            <rFont val="돋움"/>
            <family val="3"/>
            <charset val="129"/>
          </rPr>
          <t>〔건물기준시가</t>
        </r>
        <r>
          <rPr>
            <b/>
            <sz val="9"/>
            <color indexed="81"/>
            <rFont val="Tahoma"/>
            <family val="2"/>
          </rPr>
          <t xml:space="preserve"> /</t>
        </r>
        <r>
          <rPr>
            <b/>
            <sz val="9"/>
            <color indexed="81"/>
            <rFont val="돋움"/>
            <family val="3"/>
            <charset val="129"/>
          </rPr>
          <t>〈토지기준시가</t>
        </r>
        <r>
          <rPr>
            <b/>
            <sz val="9"/>
            <color indexed="81"/>
            <rFont val="Tahoma"/>
            <family val="2"/>
          </rPr>
          <t xml:space="preserve"> + </t>
        </r>
        <r>
          <rPr>
            <b/>
            <sz val="9"/>
            <color indexed="81"/>
            <rFont val="돋움"/>
            <family val="3"/>
            <charset val="129"/>
          </rPr>
          <t>건물등기준시가</t>
        </r>
        <r>
          <rPr>
            <b/>
            <sz val="9"/>
            <color indexed="81"/>
            <rFont val="Tahoma"/>
            <family val="2"/>
          </rPr>
          <t xml:space="preserve"> + </t>
        </r>
        <r>
          <rPr>
            <b/>
            <sz val="9"/>
            <color indexed="81"/>
            <rFont val="돋움"/>
            <family val="3"/>
            <charset val="129"/>
          </rPr>
          <t>부가가치세</t>
        </r>
        <r>
          <rPr>
            <b/>
            <sz val="9"/>
            <color indexed="81"/>
            <rFont val="Tahoma"/>
            <family val="2"/>
          </rPr>
          <t xml:space="preserve"> </t>
        </r>
        <r>
          <rPr>
            <b/>
            <sz val="9"/>
            <color indexed="81"/>
            <rFont val="돋움"/>
            <family val="3"/>
            <charset val="129"/>
          </rPr>
          <t>상당액</t>
        </r>
        <r>
          <rPr>
            <b/>
            <sz val="9"/>
            <color indexed="81"/>
            <rFont val="Tahoma"/>
            <family val="2"/>
          </rPr>
          <t>(</t>
        </r>
        <r>
          <rPr>
            <b/>
            <sz val="9"/>
            <color indexed="81"/>
            <rFont val="돋움"/>
            <family val="3"/>
            <charset val="129"/>
          </rPr>
          <t>건물등</t>
        </r>
        <r>
          <rPr>
            <b/>
            <sz val="9"/>
            <color indexed="81"/>
            <rFont val="Tahoma"/>
            <family val="2"/>
          </rPr>
          <t xml:space="preserve"> </t>
        </r>
        <r>
          <rPr>
            <b/>
            <sz val="9"/>
            <color indexed="81"/>
            <rFont val="돋움"/>
            <family val="3"/>
            <charset val="129"/>
          </rPr>
          <t>기준시가</t>
        </r>
        <r>
          <rPr>
            <b/>
            <sz val="9"/>
            <color indexed="81"/>
            <rFont val="Tahoma"/>
            <family val="2"/>
          </rPr>
          <t xml:space="preserve"> ×10%)</t>
        </r>
        <r>
          <rPr>
            <b/>
            <sz val="9"/>
            <color indexed="81"/>
            <rFont val="돋움"/>
            <family val="3"/>
            <charset val="129"/>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Microsoft</author>
  </authors>
  <commentList>
    <comment ref="C68" authorId="0" shapeId="0" xr:uid="{680451F2-E97E-4CBE-81C3-4A518FCC2D97}">
      <text>
        <r>
          <rPr>
            <b/>
            <sz val="9"/>
            <color indexed="81"/>
            <rFont val="돋움"/>
            <family val="3"/>
            <charset val="129"/>
          </rPr>
          <t>기준시가에</t>
        </r>
        <r>
          <rPr>
            <b/>
            <sz val="9"/>
            <color indexed="81"/>
            <rFont val="Tahoma"/>
            <family val="2"/>
          </rPr>
          <t xml:space="preserve"> </t>
        </r>
        <r>
          <rPr>
            <b/>
            <sz val="9"/>
            <color indexed="81"/>
            <rFont val="돋움"/>
            <family val="3"/>
            <charset val="129"/>
          </rPr>
          <t>따른</t>
        </r>
        <r>
          <rPr>
            <b/>
            <sz val="9"/>
            <color indexed="81"/>
            <rFont val="Tahoma"/>
            <family val="2"/>
          </rPr>
          <t xml:space="preserve"> </t>
        </r>
        <r>
          <rPr>
            <b/>
            <sz val="9"/>
            <color indexed="81"/>
            <rFont val="돋움"/>
            <family val="3"/>
            <charset val="129"/>
          </rPr>
          <t>안분가액</t>
        </r>
      </text>
    </comment>
    <comment ref="C75" authorId="0" shapeId="0" xr:uid="{6688EBED-32E3-4A9B-9444-3BBFAAFA9881}">
      <text>
        <r>
          <rPr>
            <b/>
            <sz val="9"/>
            <color indexed="81"/>
            <rFont val="돋움"/>
            <family val="3"/>
            <charset val="129"/>
          </rPr>
          <t>기준시가에</t>
        </r>
        <r>
          <rPr>
            <b/>
            <sz val="9"/>
            <color indexed="81"/>
            <rFont val="Tahoma"/>
            <family val="2"/>
          </rPr>
          <t xml:space="preserve"> </t>
        </r>
        <r>
          <rPr>
            <b/>
            <sz val="9"/>
            <color indexed="81"/>
            <rFont val="돋움"/>
            <family val="3"/>
            <charset val="129"/>
          </rPr>
          <t>따른</t>
        </r>
        <r>
          <rPr>
            <b/>
            <sz val="9"/>
            <color indexed="81"/>
            <rFont val="Tahoma"/>
            <family val="2"/>
          </rPr>
          <t xml:space="preserve"> </t>
        </r>
        <r>
          <rPr>
            <b/>
            <sz val="9"/>
            <color indexed="81"/>
            <rFont val="돋움"/>
            <family val="3"/>
            <charset val="129"/>
          </rPr>
          <t>안분가액</t>
        </r>
      </text>
    </comment>
    <comment ref="G76" authorId="0" shapeId="0" xr:uid="{BCC337BB-0EEF-4B5C-8CD5-19DA2C3C3FB7}">
      <text>
        <r>
          <rPr>
            <b/>
            <sz val="9"/>
            <color indexed="81"/>
            <rFont val="돋움"/>
            <family val="3"/>
            <charset val="129"/>
          </rPr>
          <t>실제</t>
        </r>
        <r>
          <rPr>
            <b/>
            <sz val="9"/>
            <color indexed="81"/>
            <rFont val="Tahoma"/>
            <family val="2"/>
          </rPr>
          <t xml:space="preserve"> </t>
        </r>
        <r>
          <rPr>
            <b/>
            <sz val="9"/>
            <color indexed="81"/>
            <rFont val="돋움"/>
            <family val="3"/>
            <charset val="129"/>
          </rPr>
          <t>총</t>
        </r>
        <r>
          <rPr>
            <b/>
            <sz val="9"/>
            <color indexed="81"/>
            <rFont val="Tahoma"/>
            <family val="2"/>
          </rPr>
          <t xml:space="preserve"> </t>
        </r>
        <r>
          <rPr>
            <b/>
            <sz val="9"/>
            <color indexed="81"/>
            <rFont val="돋움"/>
            <family val="3"/>
            <charset val="129"/>
          </rPr>
          <t>매수자한테
받아</t>
        </r>
        <r>
          <rPr>
            <b/>
            <sz val="9"/>
            <color indexed="81"/>
            <rFont val="Tahoma"/>
            <family val="2"/>
          </rPr>
          <t xml:space="preserve"> </t>
        </r>
        <r>
          <rPr>
            <b/>
            <sz val="9"/>
            <color indexed="81"/>
            <rFont val="돋움"/>
            <family val="3"/>
            <charset val="129"/>
          </rPr>
          <t>야</t>
        </r>
        <r>
          <rPr>
            <b/>
            <sz val="9"/>
            <color indexed="81"/>
            <rFont val="Tahoma"/>
            <family val="2"/>
          </rPr>
          <t xml:space="preserve"> </t>
        </r>
        <r>
          <rPr>
            <b/>
            <sz val="9"/>
            <color indexed="81"/>
            <rFont val="돋움"/>
            <family val="3"/>
            <charset val="129"/>
          </rPr>
          <t>할</t>
        </r>
        <r>
          <rPr>
            <b/>
            <sz val="9"/>
            <color indexed="81"/>
            <rFont val="Tahoma"/>
            <family val="2"/>
          </rPr>
          <t xml:space="preserve"> </t>
        </r>
        <r>
          <rPr>
            <b/>
            <sz val="9"/>
            <color indexed="81"/>
            <rFont val="돋움"/>
            <family val="3"/>
            <charset val="129"/>
          </rPr>
          <t>돈</t>
        </r>
      </text>
    </comment>
    <comment ref="C82" authorId="0" shapeId="0" xr:uid="{69273A53-7441-4648-92F2-C45B3E9A9E1D}">
      <text>
        <r>
          <rPr>
            <b/>
            <sz val="9"/>
            <color indexed="81"/>
            <rFont val="돋움"/>
            <family val="3"/>
            <charset val="129"/>
          </rPr>
          <t>기준시가에</t>
        </r>
        <r>
          <rPr>
            <b/>
            <sz val="9"/>
            <color indexed="81"/>
            <rFont val="Tahoma"/>
            <family val="2"/>
          </rPr>
          <t xml:space="preserve"> </t>
        </r>
        <r>
          <rPr>
            <b/>
            <sz val="9"/>
            <color indexed="81"/>
            <rFont val="돋움"/>
            <family val="3"/>
            <charset val="129"/>
          </rPr>
          <t>따른</t>
        </r>
        <r>
          <rPr>
            <b/>
            <sz val="9"/>
            <color indexed="81"/>
            <rFont val="Tahoma"/>
            <family val="2"/>
          </rPr>
          <t xml:space="preserve"> </t>
        </r>
        <r>
          <rPr>
            <b/>
            <sz val="9"/>
            <color indexed="81"/>
            <rFont val="돋움"/>
            <family val="3"/>
            <charset val="129"/>
          </rPr>
          <t>안분가액</t>
        </r>
      </text>
    </comment>
  </commentList>
</comments>
</file>

<file path=xl/sharedStrings.xml><?xml version="1.0" encoding="utf-8"?>
<sst xmlns="http://schemas.openxmlformats.org/spreadsheetml/2006/main" count="515" uniqueCount="440">
  <si>
    <t>토지</t>
    <phoneticPr fontId="3" type="noConversion"/>
  </si>
  <si>
    <t>(부가가치세포함)</t>
    <phoneticPr fontId="3" type="noConversion"/>
  </si>
  <si>
    <t>부가가치세(10%)</t>
    <phoneticPr fontId="3" type="noConversion"/>
  </si>
  <si>
    <t>공급가액</t>
    <phoneticPr fontId="3" type="noConversion"/>
  </si>
  <si>
    <t>세액=&gt;세액은 받은 다음 부가가치세 신고시 세무서에 납부</t>
    <phoneticPr fontId="3" type="noConversion"/>
  </si>
  <si>
    <t>합계금액</t>
    <phoneticPr fontId="3" type="noConversion"/>
  </si>
  <si>
    <t>면세가액</t>
    <phoneticPr fontId="3" type="noConversion"/>
  </si>
  <si>
    <t>공급가액 계</t>
    <phoneticPr fontId="3" type="noConversion"/>
  </si>
  <si>
    <t>통장에 총 찍히는(입금) 금액</t>
    <phoneticPr fontId="3" type="noConversion"/>
  </si>
  <si>
    <t>부가가치세 신고시 납부세액</t>
    <phoneticPr fontId="3" type="noConversion"/>
  </si>
  <si>
    <t>차가감 실 공급가액</t>
    <phoneticPr fontId="3" type="noConversion"/>
  </si>
  <si>
    <t>case2.(부가세포함)</t>
    <phoneticPr fontId="3" type="noConversion"/>
  </si>
  <si>
    <t>(안분)기준비율</t>
    <phoneticPr fontId="3" type="noConversion"/>
  </si>
  <si>
    <t>구분</t>
    <phoneticPr fontId="3" type="noConversion"/>
  </si>
  <si>
    <t>토지(면세)</t>
    <phoneticPr fontId="3" type="noConversion"/>
  </si>
  <si>
    <t>합계</t>
    <phoneticPr fontId="3" type="noConversion"/>
  </si>
  <si>
    <t>일괄매각시(토지,건물) =&gt; 토지,건물의 매수인이 동일인 일때</t>
    <phoneticPr fontId="3" type="noConversion"/>
  </si>
  <si>
    <t>★ 중요-세금계산서 발행은 잔금청산일,등기접수일중 빠른날에 그 해당일에 발행(다음달 10일이 아닌 잔금청산일 당일에 발행해야 한다. 월합계세금계산서가 아니므로. 발행시기 놓치면 상대방매입세액불공제및 양도자가산세등)</t>
    <phoneticPr fontId="3" type="noConversion"/>
  </si>
  <si>
    <t>총받는금액(가정)</t>
    <phoneticPr fontId="3" type="noConversion"/>
  </si>
  <si>
    <t>&lt;=비추천</t>
    <phoneticPr fontId="3" type="noConversion"/>
  </si>
  <si>
    <t>★ 중요 : 계약서에 부가가치세별도 표시및 부가가치세액 표시</t>
    <phoneticPr fontId="3" type="noConversion"/>
  </si>
  <si>
    <t>(건물)전자세금계산서발행</t>
    <phoneticPr fontId="3" type="noConversion"/>
  </si>
  <si>
    <t>계약서상에 통상 부가가치세액에 대한 언급없을경우 법적으로 부가가치세 포함으로 인식</t>
    <phoneticPr fontId="3" type="noConversion"/>
  </si>
  <si>
    <t>토지, 건물, 기계장치를 일괄매각할 예정임. 거래는 제3자와의 거래이며</t>
    <phoneticPr fontId="3" type="noConversion"/>
  </si>
  <si>
    <t xml:space="preserve">자산양수도계약서에 각각의 자산금액은 구분 기재할 예정임.각각의 금액 산정은 
</t>
    <phoneticPr fontId="3" type="noConversion"/>
  </si>
  <si>
    <t xml:space="preserve">전체 매각금액에서 토지와 건물은 감정평가액에 근거하여 산정하였으며 
</t>
    <phoneticPr fontId="3" type="noConversion"/>
  </si>
  <si>
    <t xml:space="preserve">기계장치 금액은 전체 매각금액에서 토지와 건물가액을 뺀 가격으로 산정됨 
</t>
    <phoneticPr fontId="3" type="noConversion"/>
  </si>
  <si>
    <t xml:space="preserve">되는지여부 ?
</t>
    <phoneticPr fontId="3" type="noConversion"/>
  </si>
  <si>
    <t xml:space="preserve">질문2. 위 1번에 해당하는 방법으로 세금계산서를 교부할수 없다면 
</t>
    <phoneticPr fontId="3" type="noConversion"/>
  </si>
  <si>
    <t xml:space="preserve">장부가액의 위 토지, 건물, 기계장치 금액을 안분후 감정평가액이 있는 토지와 건물은 재안분하고
</t>
    <phoneticPr fontId="3" type="noConversion"/>
  </si>
  <si>
    <t xml:space="preserve">기계장치는 안분금액으로 발행하면 되는지 여부 ?
</t>
    <phoneticPr fontId="3" type="noConversion"/>
  </si>
  <si>
    <t xml:space="preserve">질문3. 만일 2에 해당한다면 8월 발행예정인 세금계산서는
</t>
    <phoneticPr fontId="3" type="noConversion"/>
  </si>
  <si>
    <t xml:space="preserve">회사의 7월 결산자료인 장부가액을 기준으로 안분하면 되는지 여부?
</t>
    <phoneticPr fontId="3" type="noConversion"/>
  </si>
  <si>
    <t>답변)</t>
    <phoneticPr fontId="3" type="noConversion"/>
  </si>
  <si>
    <t>질문 1.</t>
  </si>
  <si>
    <t xml:space="preserve">사업자가 토지, 건물, 기계장치를 일괄매각할 경우 토지 등의 가액은 실지거래가액으로 하는 것이 원칙이므로 </t>
    <phoneticPr fontId="3" type="noConversion"/>
  </si>
  <si>
    <t xml:space="preserve">계약서에 기재된 토지, 건물, 기계장치의 가액이 실지거래가액에 해당되는 경우에는 계약서에 기재된 금액으
</t>
    <phoneticPr fontId="3" type="noConversion"/>
  </si>
  <si>
    <t>로 세금계산서를 발급하여야 합니다.</t>
    <phoneticPr fontId="3" type="noConversion"/>
  </si>
  <si>
    <t>질문 2.</t>
    <phoneticPr fontId="3" type="noConversion"/>
  </si>
  <si>
    <t>사업자가 토지와 그 토지에 정착된 건물 및 기계장치 등을 일괄매각하여 가액이 구분되지 아니하거나 , 불분</t>
    <phoneticPr fontId="3" type="noConversion"/>
  </si>
  <si>
    <t>명한 경우에는 부가가치세법 시행령 제64조 규정에 따르는 것으로</t>
    <phoneticPr fontId="3" type="noConversion"/>
  </si>
  <si>
    <t>질문 3.</t>
    <phoneticPr fontId="3" type="noConversion"/>
  </si>
  <si>
    <t>장부가액의 경우 양도당시 기준이며 7월 결산자료와 양도당시 가액이 동일한 경우에는 가능한 것으로 판단됩</t>
    <phoneticPr fontId="3" type="noConversion"/>
  </si>
  <si>
    <t>니다.</t>
    <phoneticPr fontId="3" type="noConversion"/>
  </si>
  <si>
    <t xml:space="preserve">* 관련법령 및 유사해석사례
</t>
    <phoneticPr fontId="3" type="noConversion"/>
  </si>
  <si>
    <t xml:space="preserve">부가가치세법 제29조 【과세표준】
</t>
    <phoneticPr fontId="3" type="noConversion"/>
  </si>
  <si>
    <t xml:space="preserve">⑨ 사업자가 토지와 그 토지에 정착된 건물 또는 구축물 등을 함께 공급하는 경우에는 건물 또는 구축물 등의 
</t>
    <phoneticPr fontId="3" type="noConversion"/>
  </si>
  <si>
    <t xml:space="preserve">    실지거래가액을 공급가액으로 한다. 다만, 실지거래가액 중 토지의 가액과 건물 또는 구축물 등의 가액의 </t>
    <phoneticPr fontId="3" type="noConversion"/>
  </si>
  <si>
    <t xml:space="preserve">    구분이 불분명한 경우에는 대통령령으로 정하는 바에 따라 계산한 금액을 공급가액으로 한다.</t>
    <phoneticPr fontId="3" type="noConversion"/>
  </si>
  <si>
    <t>부가가치세법 시행령 제64조 【토지와 건물 등을 함께 공급하는 경우 건물 등의 공급가액 계산】</t>
    <phoneticPr fontId="3" type="noConversion"/>
  </si>
  <si>
    <t xml:space="preserve">법 제29조 제9항 단서에 따라 실지거래가액 중 토지의 가액과 건물 또는 구축물 등(이하 이 조에서 “건물등”
</t>
    <phoneticPr fontId="3" type="noConversion"/>
  </si>
  <si>
    <t>이라 한다)의 가액의 구분이 불분명한 경우에는 다음 각 호의 구분에 따라 계산한 금액을 공급가액으로 한다. (2013. 6. 28. 개정)</t>
    <phoneticPr fontId="3" type="noConversion"/>
  </si>
  <si>
    <t>1. 토지와 건물등에 대한 「소득세법」 제99조에 따른 기준시가(이하 이 조에서 “기준시가”라 한다)가 모두</t>
    <phoneticPr fontId="3" type="noConversion"/>
  </si>
  <si>
    <t xml:space="preserve">2. 토지와 건물등 중 어느 하나 또는 모두의 기준시가가 없는 경우로서 감정평가가액이 있는 경우: 그 가액에 </t>
    <phoneticPr fontId="3" type="noConversion"/>
  </si>
  <si>
    <t xml:space="preserve">3. 제1호와 제2호를 적용할 수 없거나 적용하기 곤란한 경우: 국세청장이 정하는 바에 따라 안분하여 계산한 </t>
    <phoneticPr fontId="3" type="noConversion"/>
  </si>
  <si>
    <t xml:space="preserve">* (부가46015-1094, 1999.05.27)
</t>
    <phoneticPr fontId="3" type="noConversion"/>
  </si>
  <si>
    <t>귀 질의의 경우에는 질의내용이 불분명하여 명확한 답변을 드리기 어려우나 부가가치세법 제6조 제6항에 규</t>
    <phoneticPr fontId="3" type="noConversion"/>
  </si>
  <si>
    <t>정하는 사업의 양도는 사업장별로 그 사업에 관한 모든 권리와 의무를 포괄적으로 승계시는 것(사업자가 부가</t>
    <phoneticPr fontId="3" type="noConversion"/>
  </si>
  <si>
    <t xml:space="preserve">가치세법 제16조의 규정에 의한 세금계산서를 교부한 경우로서 사업양도자가 동법 제15조의 규정에 의하여 </t>
    <phoneticPr fontId="3" type="noConversion"/>
  </si>
  <si>
    <t xml:space="preserve">거래징수한 세액을 동법 제18조 또는 동법 제19조의 규정에 의하여 신고납부한 경우를 제외)으로 양도인이 </t>
    <phoneticPr fontId="3" type="noConversion"/>
  </si>
  <si>
    <t xml:space="preserve">양수인에게 모든 사업시설 뿐만 아니라 그 사업에 관한 일체의 인적ㆍ물적 권리와 의무를 양도하여 양도인과 </t>
    <phoneticPr fontId="3" type="noConversion"/>
  </si>
  <si>
    <t>동일시되는 정도로 법률상의 지위를 그대로 승계시키는 것으로 귀 질의의 경우 이에 해당되는지 여부는 관련</t>
    <phoneticPr fontId="3" type="noConversion"/>
  </si>
  <si>
    <t>사실을 종합하여 판단할 사항이며, 토지와 기계장치 등을 함께 공급하는 경우 기계장치 등의 공급가액은 실지</t>
    <phoneticPr fontId="3" type="noConversion"/>
  </si>
  <si>
    <t>거래가액에 의하는 것이나 실지거래가액중 기계장치 등의 가액의 구분이 불분명한 경우에는 부가가치세법시행</t>
    <phoneticPr fontId="3" type="noConversion"/>
  </si>
  <si>
    <t xml:space="preserve">령 제48조의2 제4항의 규정을 준용하여 안분계산하는 것입니다. </t>
    <phoneticPr fontId="3" type="noConversion"/>
  </si>
  <si>
    <t xml:space="preserve">부가가치세법 제29조 </t>
    <phoneticPr fontId="3" type="noConversion"/>
  </si>
  <si>
    <t>부가가치세법 시행령 제64조</t>
    <phoneticPr fontId="3" type="noConversion"/>
  </si>
  <si>
    <t>* 부가가치세법 시행령 48조 2 【과세표준의 안분계산】</t>
    <phoneticPr fontId="3" type="noConversion"/>
  </si>
  <si>
    <t xml:space="preserve">④ 사업자가 토지와 그 토지에 정착된 건물 및 그밖의 구축물 등(이하 이 조에서 “건물 등”이라 한다)을 함께 </t>
    <phoneticPr fontId="3" type="noConversion"/>
  </si>
  <si>
    <t>공급하는 경우에 그 건물 등의 공급가액은 실지거래가액에 의한다. 다만, 실지거래가액 중 토지의 가액과 건</t>
    <phoneticPr fontId="3" type="noConversion"/>
  </si>
  <si>
    <t xml:space="preserve">물 등의 가액의 구분이 불분명한 경우에는 다음 각호에 정하는 바에 의한다. (2000. 12. 29. 개정) </t>
    <phoneticPr fontId="3" type="noConversion"/>
  </si>
  <si>
    <t>1. 토지와 건물 등에 대한 「소득세법」 제99조의 규정에 의한 기준시가(이하 이 조에서 “기준시가”라 한다)</t>
    <phoneticPr fontId="3" type="noConversion"/>
  </si>
  <si>
    <t>가 모두 있는 경우에는 공급계약일 현재의 기준시가에 따라 계산한 가액에 비례하여 안분계산한다. 다만, 감</t>
    <phoneticPr fontId="3" type="noConversion"/>
  </si>
  <si>
    <t xml:space="preserve">정평가가액[제21조에 규정된 공급시기(중간지급조건부 또는 장기할부판매의 경우는 최초 공급시기)가 속하는 </t>
    <phoneticPr fontId="3" type="noConversion"/>
  </si>
  <si>
    <t>과세기간의 직전 과세기간 개시일부터 공급시기가 속하는 과세기간의 종료일까지 「부동산가격공시 및 감정평</t>
    <phoneticPr fontId="3" type="noConversion"/>
  </si>
  <si>
    <t>가에 관한 법률」에 따른 감정평가법인이 평가한 감정평가가액을 말한다. 이하 이 항에서 같다]이 있는 경우</t>
    <phoneticPr fontId="3" type="noConversion"/>
  </si>
  <si>
    <t xml:space="preserve">에는 그 가액에 비례하여 안분계산한다. </t>
    <phoneticPr fontId="3" type="noConversion"/>
  </si>
  <si>
    <t>2. 토지와 건물 등 중 어느 하나 또는 모두의 기준시가가 없는 경우로서 감정평가가액이 있는 경우에는 그 가</t>
    <phoneticPr fontId="3" type="noConversion"/>
  </si>
  <si>
    <t>액에 비례하여 안분계산한다. 다만, 감정평가가액이 없는 경우에는 장부가액(장부가액이 없는 경우에는 취득</t>
    <phoneticPr fontId="3" type="noConversion"/>
  </si>
  <si>
    <t>가액)에 비례하여 안분계산한 후 기준시가가 있는 자산에 대하여는 그 합계액을 다시 기준시가에 의하여 안분</t>
    <phoneticPr fontId="3" type="noConversion"/>
  </si>
  <si>
    <t>계산한다.</t>
    <phoneticPr fontId="3" type="noConversion"/>
  </si>
  <si>
    <t>3. 제1호 및 제2호의 규정을 적용할 수 없거나 적용하기 곤란한 경우에는 국세청장이 정하는 바(토지와 건물</t>
    <phoneticPr fontId="3" type="noConversion"/>
  </si>
  <si>
    <t xml:space="preserve">등의 가액구분이 불분명한 경우 과세표준 안분계산방법 고시, 2009. 8. 24. 국세청고시 제2009-68호)에 따라 </t>
    <phoneticPr fontId="3" type="noConversion"/>
  </si>
  <si>
    <t>안분계산한다.</t>
    <phoneticPr fontId="3" type="noConversion"/>
  </si>
  <si>
    <t>[양도소득세 분야]</t>
    <phoneticPr fontId="3" type="noConversion"/>
  </si>
  <si>
    <t>일반과세자의 경우 부가가치세법의 규정에 의한 사업자가 매수인으로부터 징수하여 국가에 납부하는 부가가치</t>
    <phoneticPr fontId="3" type="noConversion"/>
  </si>
  <si>
    <t>세는 양도가액에 포함하지 아니하는 것이나 간이과세자의 경우에는 양도가액에 포함하는 것입니다.</t>
    <phoneticPr fontId="3" type="noConversion"/>
  </si>
  <si>
    <t>◆ 부동산거래-553, 2011.07.04</t>
    <phoneticPr fontId="3" type="noConversion"/>
  </si>
  <si>
    <t>【제목】</t>
    <phoneticPr fontId="3" type="noConversion"/>
  </si>
  <si>
    <t xml:space="preserve">간이과세자인 부동산임대업자가 임대용 건물을 양도하고 납부한 부가가치세는 양도차익 계산시 양도가액에서 </t>
    <phoneticPr fontId="3" type="noConversion"/>
  </si>
  <si>
    <t>차감하지 아니하는 것임</t>
    <phoneticPr fontId="3" type="noConversion"/>
  </si>
  <si>
    <t>【회신】</t>
  </si>
  <si>
    <t xml:space="preserve">부가가치세법 제25조에 따른 간이과세자인 부동산임대업자가 임대용 건물을 양도하고 납부한 부가가치세는 </t>
    <phoneticPr fontId="3" type="noConversion"/>
  </si>
  <si>
    <t>소득세법 제96조의 양도가액에서 차감하지 아니하는 것임(같은 뜻 : 법규과-868, 2011.6.30.).</t>
    <phoneticPr fontId="3" type="noConversion"/>
  </si>
  <si>
    <t xml:space="preserve">   비례하여 안분 계산한 금액. 다만, 감정평가가액이 없는 경우에는 장부가액(장부가액이 없는 경우에는 취득가</t>
    <phoneticPr fontId="3" type="noConversion"/>
  </si>
  <si>
    <t xml:space="preserve">   액)에 비례하여 안분 계산한 후 기준시가가 있는 자산에 대해서는 그 합계액을 다시 기준시가에 의하여 안분</t>
    <phoneticPr fontId="3" type="noConversion"/>
  </si>
  <si>
    <t xml:space="preserve">   계산한 금액으로 한다. (2013. 6. 28. 개정)</t>
    <phoneticPr fontId="3" type="noConversion"/>
  </si>
  <si>
    <t xml:space="preserve">   금액</t>
    <phoneticPr fontId="3" type="noConversion"/>
  </si>
  <si>
    <t>사업자가(법인) 토지,건물,기계장치를 일괄매각시 안분방법</t>
    <phoneticPr fontId="3" type="noConversion"/>
  </si>
  <si>
    <t>2013.09.29</t>
    <phoneticPr fontId="3" type="noConversion"/>
  </si>
  <si>
    <t>1.사실관계&lt;구체적으로 기재&gt;</t>
    <phoneticPr fontId="3" type="noConversion"/>
  </si>
  <si>
    <t>사업자가 토지와 그 토지에 정착된 건물 및 기계장치 등을 일괄매각하여 가액이 구분되지</t>
  </si>
  <si>
    <t>아니하거나 , 불분명한 경우에는 부가가치세법 시행령 제64조 규정에 따르는 것으로</t>
  </si>
  <si>
    <t>귀 질의 경우 전체금액을 토지, 건물. 기계장치의 장부가액으로 안분하여 기계장치 금액을</t>
  </si>
  <si>
    <t>먼저 구한 후 토지 및 건물가액은 감정가액으로 재차 안분계산 하여야 할 것입니다.</t>
  </si>
  <si>
    <t>2.질의사항</t>
  </si>
  <si>
    <t>질의1) 토지,건물,기계장치의 장부가액을 산출할 경우, 건물,기계장치를 감가상각을 미계상</t>
  </si>
  <si>
    <t>(시인부족액) 발생시 회사가 계상한 감가상각비의 장부가액을 말하는지요?</t>
  </si>
  <si>
    <t>아니면 정상적으로 감가상각을 했다고 가정한 감가상각을 한 후 의 장부가액을 말하는지요?</t>
  </si>
  <si>
    <t>질의2)기계장치와 함께 토지,건물을 일괄매각 포괄양수도시 반드시 토지,건물을 감정을</t>
  </si>
  <si>
    <t>받아야 하는지요? 아니면 기준시가로 안분가능한지요?</t>
  </si>
  <si>
    <t>질의3) 기계장치와 함께 토지,건물을 일괄매각시(포괄양수도가 아닌경우) 반드시 토지,건물을</t>
  </si>
  <si>
    <t>감정을 받아야 하는지요? 아니면 기준시가로 안분가능한지요?</t>
  </si>
  <si>
    <t>질의1.</t>
  </si>
  <si>
    <t>질의2.3.</t>
  </si>
  <si>
    <t>감정평가 여부는 당사자가 자유롭게 결정하면 되는 것이며, 다만, 감정평각가액이</t>
  </si>
  <si>
    <t>없는 경우에는 기준시가를 기준으로 안분계산하는 것입니다(부가가치세법 시행령 제64조).</t>
  </si>
  <si>
    <t>부가22601-484, 1991.04.19</t>
  </si>
  <si>
    <t>부가가치세법시행령 제48조의2 제5항 제2호의 “장부가액”이라 함은 세무회계상의</t>
  </si>
  <si>
    <t>장부가액을 의미하며 “취득가액”이라 함은 기장이 없는 사업자가 비치한 세금계산서나</t>
  </si>
  <si>
    <t>기타 취득가액을 증명할 수 있는 증빙서류에 의하여 확인되는 가액을 의미하므로,</t>
  </si>
  <si>
    <t>사업자가 토지와 그 토지에 정착된 건물 및 기타 구축물을 건물신축 중에 중간지급조건부로</t>
  </si>
  <si>
    <t>함께 공급하는 경우에는 동 규정을 적용하지 아니한다.</t>
  </si>
  <si>
    <t>국심2000전2232, 2001.01.26.</t>
  </si>
  <si>
    <t>토지와 건물을 함께 공급한 경우로서 ‘장부가액’은 상각의제액이 반영안되 부적정하므로</t>
  </si>
  <si>
    <t>‘감정평가액’을 기준으로 안분계산해 건물분 실지양도가액인 과세표준을 산정함</t>
  </si>
  <si>
    <t>심사부가99-1026, 2000.03.24.</t>
  </si>
  <si>
    <t>토지와 건물을 일괄양도한 것에 대해 장부가액을 기준으로 건물의 과세표준을 안분계산했으나</t>
  </si>
  <si>
    <t>노후된 건물로서 현실적인 가치없고 적정한 감가상각도 안된 것이므로 부당함</t>
  </si>
  <si>
    <t xml:space="preserve">부가가치세법 시행령 제64조 </t>
  </si>
  <si>
    <r>
      <t xml:space="preserve">귀 질의 경우 </t>
    </r>
    <r>
      <rPr>
        <b/>
        <sz val="11"/>
        <color rgb="FFFF0000"/>
        <rFont val="맑은 고딕"/>
        <family val="3"/>
        <charset val="129"/>
        <scheme val="minor"/>
      </rPr>
      <t>전체금액을 토지, 건물. 기계장치의 장부가액으로 안분</t>
    </r>
    <r>
      <rPr>
        <sz val="11"/>
        <color theme="1"/>
        <rFont val="맑은 고딕"/>
        <family val="2"/>
        <charset val="129"/>
        <scheme val="minor"/>
      </rPr>
      <t xml:space="preserve">하여 </t>
    </r>
    <r>
      <rPr>
        <sz val="11"/>
        <color rgb="FF7030A0"/>
        <rFont val="맑은 고딕"/>
        <family val="3"/>
        <charset val="129"/>
        <scheme val="minor"/>
      </rPr>
      <t>기계장치 금액을 먼저 구한 후 토지</t>
    </r>
    <phoneticPr fontId="3" type="noConversion"/>
  </si>
  <si>
    <r>
      <rPr>
        <sz val="11"/>
        <color rgb="FF7030A0"/>
        <rFont val="맑은 고딕"/>
        <family val="3"/>
        <charset val="129"/>
        <scheme val="minor"/>
      </rPr>
      <t>및 건물가액은 감정가액으로 재차 안분계산</t>
    </r>
    <r>
      <rPr>
        <sz val="11"/>
        <color theme="1"/>
        <rFont val="맑은 고딕"/>
        <family val="2"/>
        <charset val="129"/>
        <scheme val="minor"/>
      </rPr>
      <t xml:space="preserve"> 하여야 할 것입니다.</t>
    </r>
    <phoneticPr fontId="3" type="noConversion"/>
  </si>
  <si>
    <t>일괄양도에 대한 공급가액 안분</t>
    <phoneticPr fontId="3" type="noConversion"/>
  </si>
  <si>
    <t xml:space="preserve">1.사실관계&lt;구체적으로 기재&gt;
</t>
    <phoneticPr fontId="3" type="noConversion"/>
  </si>
  <si>
    <t xml:space="preserve">2.질의사항 
</t>
    <phoneticPr fontId="3" type="noConversion"/>
  </si>
  <si>
    <r>
      <rPr>
        <b/>
        <sz val="11"/>
        <color rgb="FFC00000"/>
        <rFont val="맑은 고딕"/>
        <family val="3"/>
        <charset val="129"/>
        <scheme val="minor"/>
      </rPr>
      <t xml:space="preserve"> 질문1.</t>
    </r>
    <r>
      <rPr>
        <sz val="11"/>
        <color theme="1"/>
        <rFont val="맑은 고딕"/>
        <family val="2"/>
        <charset val="129"/>
        <scheme val="minor"/>
      </rPr>
      <t xml:space="preserve"> 제3자와의 거래에서 계약서상에 기재될 건물, 기계장치 금액으로 세금계산서를 발행하면 
</t>
    </r>
    <phoneticPr fontId="3" type="noConversion"/>
  </si>
  <si>
    <t>ㅇ. 매매예정가액</t>
    <phoneticPr fontId="3" type="noConversion"/>
  </si>
  <si>
    <t>억원</t>
    <phoneticPr fontId="3" type="noConversion"/>
  </si>
  <si>
    <t>ㅇ. 토지외에 건물및 기계장치,공구와기구,비품,시설장치는 부가가치세 별도</t>
    <phoneticPr fontId="3" type="noConversion"/>
  </si>
  <si>
    <t>건물</t>
    <phoneticPr fontId="3" type="noConversion"/>
  </si>
  <si>
    <t>장부가액(미상각잔액)</t>
    <phoneticPr fontId="3" type="noConversion"/>
  </si>
  <si>
    <t>계</t>
    <phoneticPr fontId="3" type="noConversion"/>
  </si>
  <si>
    <t>실 양도가 배분</t>
    <phoneticPr fontId="3" type="noConversion"/>
  </si>
  <si>
    <t>부가가치세</t>
    <phoneticPr fontId="3" type="noConversion"/>
  </si>
  <si>
    <t>ㅇ. 안분1차 :</t>
    <phoneticPr fontId="3" type="noConversion"/>
  </si>
  <si>
    <t>ㅇ. 안분2차 :</t>
    <phoneticPr fontId="3" type="noConversion"/>
  </si>
  <si>
    <t>차이</t>
    <phoneticPr fontId="3" type="noConversion"/>
  </si>
  <si>
    <t>감정가액 또는 기준시가</t>
    <phoneticPr fontId="3" type="noConversion"/>
  </si>
  <si>
    <t>비율(1차)</t>
    <phoneticPr fontId="3" type="noConversion"/>
  </si>
  <si>
    <t>비율(2차)</t>
    <phoneticPr fontId="3" type="noConversion"/>
  </si>
  <si>
    <t>비율(공급가액)</t>
    <phoneticPr fontId="3" type="noConversion"/>
  </si>
  <si>
    <t>부동산실가 계</t>
    <phoneticPr fontId="3" type="noConversion"/>
  </si>
  <si>
    <t>&lt;=통장에 찍혀야 하는 금액</t>
    <phoneticPr fontId="3" type="noConversion"/>
  </si>
  <si>
    <t>★ 양도일 당일에 반드시 전자세금계산서 발행(월합계세금계산서가 아니므로), 법인이 토지는 계산서 발행안함. 그러나 업무편의상 계산서 수기 발행</t>
    <phoneticPr fontId="3" type="noConversion"/>
  </si>
  <si>
    <t xml:space="preserve">실제 매도금액 </t>
    <phoneticPr fontId="3" type="noConversion"/>
  </si>
  <si>
    <t>납부</t>
    <phoneticPr fontId="3" type="noConversion"/>
  </si>
  <si>
    <t>하단 비추천</t>
    <phoneticPr fontId="3" type="noConversion"/>
  </si>
  <si>
    <t>(부가세 별도)</t>
    <phoneticPr fontId="3" type="noConversion"/>
  </si>
  <si>
    <t>(부가세 포함)</t>
    <phoneticPr fontId="3" type="noConversion"/>
  </si>
  <si>
    <t xml:space="preserve">   있는 경우: 공급계약일 현재의 기준시가에 따라 계산한 가액에 비례하여 안분(按分) 계산한 금액. </t>
    <phoneticPr fontId="3" type="noConversion"/>
  </si>
  <si>
    <t>다만, 감정평가가액[제28조에 따른 공급시기(중간지급조건부 또는 장기할부판매의 경우는 최초 공급시기)가</t>
    <phoneticPr fontId="3" type="noConversion"/>
  </si>
  <si>
    <t xml:space="preserve">   다만, 감정평가가액[제28조에 따른 공급시기(중간지급조건부 또는 장기할부판매의 경우는 최초 공급시기)가</t>
    <phoneticPr fontId="3" type="noConversion"/>
  </si>
  <si>
    <t xml:space="preserve">    속하는 과세기간의 직전 과세기간 개시일부터 공급시기가 속하는 과세기간의 종료일까지 「부동산가격공시 및 감정평가에 </t>
    <phoneticPr fontId="3" type="noConversion"/>
  </si>
  <si>
    <t xml:space="preserve"> 속하는 과세기간의 직전 과세기간 개시일부터 공급시기가 속하는 과세기간의 종료일까지 「부동산가격공시 및 감정평가에 </t>
    <phoneticPr fontId="3" type="noConversion"/>
  </si>
  <si>
    <t xml:space="preserve">   관한 법률」에 따른 감정평가법인이 평가한 감정평가가액을 말한다. 이하 이 조에서 같다]이 있는 경우에는 </t>
    <phoneticPr fontId="3" type="noConversion"/>
  </si>
  <si>
    <t xml:space="preserve">   관한 법률」에 따른 감정평가법인이 평가한 감정평가가액을 말한다. 이하 이 조에서 같다]이 있는 경우에는 </t>
    <phoneticPr fontId="3" type="noConversion"/>
  </si>
  <si>
    <t xml:space="preserve">   그 가액에 비례하여 안분 계산한 금액으로 한다. (2013. 6. 28. 개정)</t>
    <phoneticPr fontId="3" type="noConversion"/>
  </si>
  <si>
    <t>그 가액에 비례하여 안분 계산한 금액으로 한다. (2013. 6. 28. 개정)</t>
  </si>
  <si>
    <t>토지건물 일괄 공급시</t>
    <phoneticPr fontId="3" type="noConversion"/>
  </si>
  <si>
    <t>(2) 매매계약서에 토지가액과 건물가액이 구분기재되어 있지 않거나, 계약서에 구분기재된 건물가액이 경제적합리성이 결여되어 있다면</t>
    <phoneticPr fontId="3" type="noConversion"/>
  </si>
  <si>
    <t>1.감정평가법인의 감정평가가액 비율, 2.소득세법상 기준시가 비율, 3.장부가액 비율을 순차적으로 적용하여 안분계산한 건물가액을 공급가액으로 하여 세금계산서를 발급하는 것인 바,</t>
    <phoneticPr fontId="3" type="noConversion"/>
  </si>
  <si>
    <t>(3) 귀 사례가 상기 (1)번에 해당하는 것이라면 357,500,000원을 공급가액으로 하여 세금계산서를 발급하면 되는 것입니다.</t>
    <phoneticPr fontId="3" type="noConversion"/>
  </si>
  <si>
    <t>부가가치세법 시행령 제64조 【토지와 건물 등을 함께 공급하는 경우 건물 등의 공급가액 계산】</t>
    <phoneticPr fontId="3" type="noConversion"/>
  </si>
  <si>
    <t>법 제29조 제9항 단서에 따라 실지거래가액 중 토지의 가액과 건물 또는 구축물 등(이하 이 조에서 “건물등”이라 한다)의 가액의 구분이 불분명한 경우에는 다음 각 호의 구분에 따라 계산한 금액을 공급가액으로 한다. (2013. 6. 28. 개정)</t>
    <phoneticPr fontId="3" type="noConversion"/>
  </si>
  <si>
    <t>1. 토지와 건물등에 대한 「소득세법」 제99조에 따른 기준시가(이하 이 조에서 “기준시가”라 한다)가 모두 있는 경우: 공급계약일 현재의 기준시가에 따라 계산한 가액에 비례하여 안분(按分) 계산한 금액.</t>
    <phoneticPr fontId="3" type="noConversion"/>
  </si>
  <si>
    <t xml:space="preserve">   다만, 감정평가가액[제28조에 따른 공급시기(중간지급조건부 또는 장기할부판매의 경우는 최초 공급시기)가 속하는 과세기간의 직전 과세기간 개시일부터 공급시기가 속하는 과세기간의 종료일까지 「부동산가격공시 및 감정평가에 관한 법률」에 따른 감정평가법인이 평가한 감정평가가액을 말한다.</t>
    <phoneticPr fontId="3" type="noConversion"/>
  </si>
  <si>
    <t>이하 이 조에서 같다]이 있는 경우에는 그 가액에 비례하여 안분 계산한 금액으로 한다. (2013. 6. 28. 개정)</t>
    <phoneticPr fontId="3" type="noConversion"/>
  </si>
  <si>
    <t xml:space="preserve">2. 토지와 건물등 중 어느 하나 또는 모두의 기준시가가 없는 경우로서 감정평가가액이 있는 경우: 그 가액에 비례하여 안분 계산한 금액. </t>
    <phoneticPr fontId="3" type="noConversion"/>
  </si>
  <si>
    <t>다만, 감정평가가액이 없는 경우에는 장부가액(장부가액이 없는 경우에는 취득가액)에 비례하여 안분 계산한 후 기준시가가 있는 자산에 대해서는 그 합계액을 다시 기준시가에 의하여 안분 계산한 금액으로 한다. (2013. 6. 28. 개정)</t>
    <phoneticPr fontId="3" type="noConversion"/>
  </si>
  <si>
    <r>
      <t xml:space="preserve">(1) 매매계약서에 구분기재된 </t>
    </r>
    <r>
      <rPr>
        <b/>
        <sz val="11"/>
        <color rgb="FFFF0000"/>
        <rFont val="맑은 고딕"/>
        <family val="3"/>
        <charset val="129"/>
        <scheme val="minor"/>
      </rPr>
      <t>건물가액이 경제적합리성을 갖고 있으면 계약서에 구분기재된 건물가액을 공급가액</t>
    </r>
    <r>
      <rPr>
        <sz val="11"/>
        <color theme="1"/>
        <rFont val="맑은 고딕"/>
        <family val="2"/>
        <charset val="129"/>
        <scheme val="minor"/>
      </rPr>
      <t>으로 하여 세금계산서를 발급하면 되는 것이며,</t>
    </r>
    <phoneticPr fontId="3" type="noConversion"/>
  </si>
  <si>
    <t>① 건물가액이 경제적합리성을 갖고 있으면 계약서에 구분기재된 건물가액을 공급가액으로 하여 세금계산서를 발급</t>
    <phoneticPr fontId="3" type="noConversion"/>
  </si>
  <si>
    <t>② 감정평가법인의 감정평가가액 비율 -&gt; ③ 소득세법상 기준시가 비율 -&gt; ④장부가액 비율을 순차적으로 적용</t>
    <phoneticPr fontId="3" type="noConversion"/>
  </si>
  <si>
    <t>① 건물가액이 경제적합리성을 갖고 있으면 계약서에 구분기재된 건물가액을 공급가액으로 하여 세금계산서를 발급</t>
    <phoneticPr fontId="3" type="noConversion"/>
  </si>
  <si>
    <t>② 감정평가법인의 감정평가가액 비율 -&gt; ③ 소득세법상 기준시가 비율 -&gt; ④장부가액 비율을 순차적으로 적용</t>
    <phoneticPr fontId="3" type="noConversion"/>
  </si>
  <si>
    <t xml:space="preserve">㉠ 부가가치세액이 포함되지 않은 경우에는 </t>
    <phoneticPr fontId="3" type="noConversion"/>
  </si>
  <si>
    <t>* 건물 등 과세표준 = 총거래가액(부가가치세 불포함) ×〔건물기준시가/(토지기준시가 + 건물등 기준시가)〕</t>
    <phoneticPr fontId="3" type="noConversion"/>
  </si>
  <si>
    <t>㉡ 부가가치세가 포함된 경우</t>
    <phoneticPr fontId="3" type="noConversion"/>
  </si>
  <si>
    <t>2) 토지와 건물을 기준시가에 의해 안분계산할 경우,</t>
    <phoneticPr fontId="3" type="noConversion"/>
  </si>
  <si>
    <t>* 건물 등 과세표준 = 총거래가액(부가가치세 포함) ×〔건물기준시가 /〈토지기준시가 + 건물등기준시가 + 부가가치세 상당액(건물등 기준시가 ×10%)〉〕</t>
    <phoneticPr fontId="3" type="noConversion"/>
  </si>
  <si>
    <t>적정하게 감가상각이 안된 장부가액은 안분계산 기준으로 부적합하다는 심판례도 있으므로(국심2000전2232, 2001.01.26 , 심사부가99-1026, 2000.03.24),</t>
    <phoneticPr fontId="3" type="noConversion"/>
  </si>
  <si>
    <t>부가가치세법 시행령 제64조 2호 단서의 장부가액은 세법상 장부가액(기업회계상장부가액에 유보금액을 가감한 금액)을 말하는 것이나(부가22601-484,1991.04.19),</t>
    <phoneticPr fontId="3" type="noConversion"/>
  </si>
  <si>
    <t>ㅇ. 최종정리결과 (안분1차,안분2차 반영) - 계약서상 부가세별도</t>
    <phoneticPr fontId="3" type="noConversion"/>
  </si>
  <si>
    <t>ㅇ. 최종정리결과 (안분1차,안분2차 반영) - 계약서상 부가세포함 또는 부가세 언급이 없을 경우</t>
    <phoneticPr fontId="3" type="noConversion"/>
  </si>
  <si>
    <t>기계장치</t>
    <phoneticPr fontId="3" type="noConversion"/>
  </si>
  <si>
    <t>실 양도가 배분-공급가액</t>
    <phoneticPr fontId="3" type="noConversion"/>
  </si>
  <si>
    <t>실 양도가 공급가액 배분</t>
    <phoneticPr fontId="3" type="noConversion"/>
  </si>
  <si>
    <t>합계금액</t>
    <phoneticPr fontId="3" type="noConversion"/>
  </si>
  <si>
    <t>장부가액안분</t>
    <phoneticPr fontId="3" type="noConversion"/>
  </si>
  <si>
    <t>30억x10억 ÷ (15억+25억+(25억*10%)+10억+(10억*10%))</t>
    <phoneticPr fontId="3" type="noConversion"/>
  </si>
  <si>
    <t>30억x25억 ÷ (15억+25억+(25억*10%)+10억+(10억*10%))</t>
    <phoneticPr fontId="3" type="noConversion"/>
  </si>
  <si>
    <t>30억x15억 ÷ (15억+25억+(25억*10%)+10억+(10억*10%))</t>
    <phoneticPr fontId="3" type="noConversion"/>
  </si>
  <si>
    <t>공가비율</t>
    <phoneticPr fontId="3" type="noConversion"/>
  </si>
  <si>
    <t>ⓒ부동산실가 계</t>
    <phoneticPr fontId="3" type="noConversion"/>
  </si>
  <si>
    <t>토지공급가액 :ⓒ*토지기준시가/(토지기준시가+건물기준시가+(건물기준시가x10%))</t>
    <phoneticPr fontId="3" type="noConversion"/>
  </si>
  <si>
    <t>건물공급가액 :ⓒ*건물기준시가/(토지기준시가+건물기준시가+(건물기준시가x10%))</t>
    <phoneticPr fontId="3" type="noConversion"/>
  </si>
  <si>
    <t>부가세신고시</t>
    <phoneticPr fontId="3" type="noConversion"/>
  </si>
  <si>
    <t>★ 양도일 당일에 반드시 전자세금계산서 발행, 법인이 토지는 계산서 발행안함. 그러나 업무편의상 계산서 수기 발행</t>
    <phoneticPr fontId="3" type="noConversion"/>
  </si>
  <si>
    <t>현 행</t>
    <phoneticPr fontId="3" type="noConversion"/>
  </si>
  <si>
    <t>개 정 안</t>
    <phoneticPr fontId="3" type="noConversion"/>
  </si>
  <si>
    <t xml:space="preserve">□ 토지․건물등의 일괄 양도시 </t>
    <phoneticPr fontId="3" type="noConversion"/>
  </si>
  <si>
    <t>기준시가 등으로 가액을 안분하는 경우</t>
    <phoneticPr fontId="3" type="noConversion"/>
  </si>
  <si>
    <t>ㅇ 가액구분이 불분명한 경우</t>
    <phoneticPr fontId="3" type="noConversion"/>
  </si>
  <si>
    <t>□ 기준시가 등으로 가액을 안분하는 경우 추가</t>
    <phoneticPr fontId="3" type="noConversion"/>
  </si>
  <si>
    <t>ㅇ (좌 동)</t>
    <phoneticPr fontId="3" type="noConversion"/>
  </si>
  <si>
    <t>&lt;신 설&gt;</t>
    <phoneticPr fontId="3" type="noConversion"/>
  </si>
  <si>
    <t xml:space="preserve">ㅇ납세자가 신고한 안분가액이 기준시가에 </t>
    <phoneticPr fontId="3" type="noConversion"/>
  </si>
  <si>
    <t xml:space="preserve">□ 주택·건물 및 기계장치의 일괄 </t>
    <phoneticPr fontId="3" type="noConversion"/>
  </si>
  <si>
    <t>양도시 가액 안분기준 신설</t>
    <phoneticPr fontId="3" type="noConversion"/>
  </si>
  <si>
    <t>ㅇ 주택․건물: 기준시가</t>
    <phoneticPr fontId="3" type="noConversion"/>
  </si>
  <si>
    <t xml:space="preserve"> 기계장치: 상증세법에 따른 유형자산 평가가액</t>
    <phoneticPr fontId="3" type="noConversion"/>
  </si>
  <si>
    <t xml:space="preserve">&lt;개정이유&gt; 자산별 가액의 임의적 구분에 의한 조세회피 방지
</t>
    <phoneticPr fontId="3" type="noConversion"/>
  </si>
  <si>
    <t>&lt;적용시기&gt; ’16.1.1. 이후 양도하는 분부터 적용</t>
    <phoneticPr fontId="3" type="noConversion"/>
  </si>
  <si>
    <t>(소득법 §100②, 소득령 §166⑥)</t>
    <phoneticPr fontId="3" type="noConversion"/>
  </si>
  <si>
    <t>법인세법 제55조의 2 [ 토지등 양도소득에 대한 과세특례 ]</t>
    <phoneticPr fontId="3" type="noConversion"/>
  </si>
  <si>
    <t>① 내국법인이 다음 각 호의 어느 하나에 해당하는 토지 및 건물(건물에 부속된 시설물과 구축물을 포함하며,</t>
    <phoneticPr fontId="3" type="noConversion"/>
  </si>
  <si>
    <t xml:space="preserve">   이하 이 조 및 제95조의2(제95조의 2 [ 외국법인의 토지등 양도소득에 대한 과세특례 ] )에서 “토지등”이라 한다)을 양도한 경우에는</t>
    <phoneticPr fontId="3" type="noConversion"/>
  </si>
  <si>
    <t xml:space="preserve">    해당 각 호에 따라 계산한 세액을 토지등 양도소득에 대한 법인세로  제13조(제13조 [ 과세표준 ] )에 따른 과세표준에 제55조에</t>
    <phoneticPr fontId="3" type="noConversion"/>
  </si>
  <si>
    <t xml:space="preserve">   따른 세율을 적용하여 계산한 법인세액에 추가하여 납부하여야 한다. </t>
    <phoneticPr fontId="3" type="noConversion"/>
  </si>
  <si>
    <t xml:space="preserve">   이 경우 하나의 자산이 다음 각 호의 규정 중 둘 이상에 해당할 때에는 그 중 가장 높은 세액을 적용한다.(2010.12.30 개정) </t>
    <phoneticPr fontId="3" type="noConversion"/>
  </si>
  <si>
    <t xml:space="preserve">가. 「소득세법」 제104조의2 제2항(제104조의 2 [ 지정지역의 운영(2005.12.31 신설) ] )에 따른 지정지역에 있는 부동산으로서 제2호에 따른 주택(이에 부수되는 토지를 포함한다. 이하 이 항에서 같다)(2010.12.30 개정) </t>
    <phoneticPr fontId="3" type="noConversion"/>
  </si>
  <si>
    <t xml:space="preserve">나. 「소득세법」 제104조의2 제2항에 따른 지정지역에 있는 부동산으로서 제3호에 따른 비사업용 토지(2010.12.30 개정) </t>
    <phoneticPr fontId="3" type="noConversion"/>
  </si>
  <si>
    <t xml:space="preserve">다. 그 밖에 부동산가격이 급등하거나 급등할 우려가 있어 부동산가격의 안정을 위하여 필요한 경우에 대통령령으로 정하는 부동산(2010.12.30 개정) </t>
    <phoneticPr fontId="3" type="noConversion"/>
  </si>
  <si>
    <t xml:space="preserve">휴양ㆍ피서ㆍ위락 등의 용도로 사용하는 건축물(이하 이 조에서 "별장"이라 한다)을 양도한 경우에는 </t>
    <phoneticPr fontId="3" type="noConversion"/>
  </si>
  <si>
    <t xml:space="preserve">② 제1항 제3호에서 “비사업용 토지”란 토지를 소유하는 기간 중 대통령령으로 정하는 기간 동안 다음 각 호의 어느 하나에 해당하는 토지를 말한다.(2010.12.30 개정) </t>
    <phoneticPr fontId="3" type="noConversion"/>
  </si>
  <si>
    <r>
      <t xml:space="preserve">3. 비사업용 토지를 양도한 경우에는 토지등의 양도소득에 </t>
    </r>
    <r>
      <rPr>
        <b/>
        <sz val="11"/>
        <color rgb="FFFF0000"/>
        <rFont val="맑은 고딕"/>
        <family val="3"/>
        <charset val="129"/>
        <scheme val="minor"/>
      </rPr>
      <t>100분의 10</t>
    </r>
    <r>
      <rPr>
        <sz val="11"/>
        <color theme="1"/>
        <rFont val="맑은 고딕"/>
        <family val="2"/>
        <charset val="129"/>
        <scheme val="minor"/>
      </rPr>
      <t>(</t>
    </r>
    <r>
      <rPr>
        <b/>
        <sz val="11"/>
        <color rgb="FFFF0000"/>
        <rFont val="맑은 고딕"/>
        <family val="3"/>
        <charset val="129"/>
        <scheme val="minor"/>
      </rPr>
      <t>미등기</t>
    </r>
    <r>
      <rPr>
        <sz val="11"/>
        <color theme="1"/>
        <rFont val="맑은 고딕"/>
        <family val="2"/>
        <charset val="129"/>
        <scheme val="minor"/>
      </rPr>
      <t xml:space="preserve"> 토지등의 양도소득에 대하여는 </t>
    </r>
    <r>
      <rPr>
        <b/>
        <sz val="11"/>
        <color rgb="FFFF0000"/>
        <rFont val="맑은 고딕"/>
        <family val="3"/>
        <charset val="129"/>
        <scheme val="minor"/>
      </rPr>
      <t>100분의 40</t>
    </r>
    <r>
      <rPr>
        <sz val="11"/>
        <color theme="1"/>
        <rFont val="맑은 고딕"/>
        <family val="2"/>
        <charset val="129"/>
        <scheme val="minor"/>
      </rPr>
      <t>)을 곱하여 산출한 세액</t>
    </r>
    <r>
      <rPr>
        <b/>
        <sz val="11"/>
        <color rgb="FFFF0000"/>
        <rFont val="맑은 고딕"/>
        <family val="3"/>
        <charset val="129"/>
        <scheme val="minor"/>
      </rPr>
      <t>(2014.01.01 개정)</t>
    </r>
    <phoneticPr fontId="3" type="noConversion"/>
  </si>
  <si>
    <t xml:space="preserve">1. 논밭 및 과수원(이하 이 조에서 “농지”라 한다)으로서 다음 각 목의 어느 하나에 해당하는 것(2010.12.30 개정) </t>
    <phoneticPr fontId="3" type="noConversion"/>
  </si>
  <si>
    <t>가. 농업을 주된 사업으로 하지 아니하는 법인이 소유하는 토지. 다만, 「농지법」이나 그 밖의 법률에 따라 소유할 수 있는 농지로서 대통령령으로 정하는 농지는 제외한다.(2010.12.30 개정)</t>
    <phoneticPr fontId="3" type="noConversion"/>
  </si>
  <si>
    <t>나. 특별시, 광역시(광역시에 있는 군 지역은 제외한다. 이하 이 항에서 같다), 특별자치시(특별자치시에 있는 읍·면지역은 제외한다.</t>
    <phoneticPr fontId="3" type="noConversion"/>
  </si>
  <si>
    <t xml:space="preserve"> 이하 이 항에서 같다), 특별자치도(「제주특별자치도 설치 및 국제자유도시 조성을 위한 특별법」 제10조 제2항에 따라 설치된 행정시의 읍·면지역은 제외한다. 
</t>
    <phoneticPr fontId="3" type="noConversion"/>
  </si>
  <si>
    <t>이하 이 항에서 같다) 및 시 지역[「지방자치법」 제3조 제4항에 따른 도농(都農) 복합형태의 시의 읍ㆍ면 지역은 제외한다. 이하 이 항에서 같다]</t>
    <phoneticPr fontId="3" type="noConversion"/>
  </si>
  <si>
    <t xml:space="preserve"> 중 「국토의 계획 및 이용에 관한 법률」 제6조 제1호에 따른 도시지역(대통령령으로 정하는 지역은 제외한다. </t>
    <phoneticPr fontId="3" type="noConversion"/>
  </si>
  <si>
    <t xml:space="preserve">이하 이 목에서 같다)에 있는 농지. 다만, 특별시, 광역시, 특별자치시, 특별자치도 및 시 지역의 도시지역에 편입된 날부터 </t>
    <phoneticPr fontId="3" type="noConversion"/>
  </si>
  <si>
    <t xml:space="preserve">대통령령으로 정하는 기간이 지나지 아니한 농지는 제외한다.(2015.07.24 개정) </t>
    <phoneticPr fontId="3" type="noConversion"/>
  </si>
  <si>
    <t xml:space="preserve">2. 임야. 다만, 다음 각 목의 어느 하나에 해당하는 것은 제외한다.(2010.12.30 개정) </t>
    <phoneticPr fontId="3" type="noConversion"/>
  </si>
  <si>
    <t xml:space="preserve">가. 「산림자원의 조성 및 관리에 관한 법률」에 따라 지정된 채종림(採種林)ㆍ시험림, 「산림보호법」 제7조에 따른 산림보호구역, 그 밖에 공익상 필요하거나 산림의 보호ㆍ육성을 위하여 필요한 임야로서 대통령령으로 정하는 것(2010.12.30 개정) </t>
    <phoneticPr fontId="3" type="noConversion"/>
  </si>
  <si>
    <t xml:space="preserve">나. 임업을 주된 사업으로 하는 법인이나 「산림자원의 조성 및 관리에 관한 법률」에 따른 독림가(篤林家)인 법인이 소유하는 임야로서 대통령령으로 정하는 것(2010.12.30 개정) </t>
    <phoneticPr fontId="3" type="noConversion"/>
  </si>
  <si>
    <t xml:space="preserve">다. 토지의 소유자ㆍ소재지ㆍ이용상황ㆍ보유기간 및 면적 등을 고려하여 법인의 업무와 직접 관련이 있다고 인정할 만한 상당한 이유가 있는 임야로서 대통령령으로 정하는 것(2010.12.30 개정) </t>
    <phoneticPr fontId="3" type="noConversion"/>
  </si>
  <si>
    <t xml:space="preserve">3. 다음 각 목의 어느 하나에 해당하는 목장용지. 다만, 토지의 소유자ㆍ소재지ㆍ이용상황ㆍ보유기간 및 면적 등을 고려하여 법인의 업무와 직접 관련이 있다고 인정할 만한 상당한 이유가 있는 목장용지로서 대통령령으로 정하는 것은 제외한다.(2010.12.30 개정) </t>
    <phoneticPr fontId="3" type="noConversion"/>
  </si>
  <si>
    <t xml:space="preserve">가. 축산업을 주된 사업으로 하는 법인이 소유하는 목장용지로서 대통령령으로 정하는 축산용 토지의 기준면적을 초과하거나 특별시, 광역시, 특별자치시, 특별자치도 및 시 지역의 도시지역(대통령령으로 정하는 지역은 제외한다. 이하 이 목에서 같다)에 있는 목장용지(도시지역에 편입된 날부터 대통령령으로 정하는 기간이 지나지 아니한 경우는 제외한다)(2013.01.01 개정) </t>
    <phoneticPr fontId="3" type="noConversion"/>
  </si>
  <si>
    <t xml:space="preserve">나. 축산업을 주된 사업으로 하지 아니하는 법인이 소유하는 목장용지(2010.12.30 개정) </t>
    <phoneticPr fontId="3" type="noConversion"/>
  </si>
  <si>
    <t xml:space="preserve">4. 농지, 임야 및 목장용지 외의 토지 중 다음 각 목을 제외한 토지(2010.12.30 개정) </t>
    <phoneticPr fontId="3" type="noConversion"/>
  </si>
  <si>
    <t>가. 「지방세법」이나 관계 법률에 따라 재산세가 비과세되거나 면제되는 토지(2010.12.30 개정)</t>
    <phoneticPr fontId="3" type="noConversion"/>
  </si>
  <si>
    <t xml:space="preserve">나. 「지방세법」 제106조 제1항 제2호 및 제3호에 따른 재산세 별도합산과세대상 또는 분리과세대상이 되는 토지(2010.12.30 개정) </t>
    <phoneticPr fontId="3" type="noConversion"/>
  </si>
  <si>
    <t xml:space="preserve">다. 토지의 이용상황, 관계 법률의 의무이행 여부 및 수입금액 등을 고려하여 법인의 업무와 직접 관련이 있다고 인정할 만한 상당한 이유가 있는 토지로서 대통령령으로 정하는 것(2010.12.30 개정) </t>
    <phoneticPr fontId="3" type="noConversion"/>
  </si>
  <si>
    <t xml:space="preserve">5. 「지방세법」 제106조 제2항에 따른 주택 부속토지 중 주택이 정착된 면적에 지역별로 대통령령으로 정하는 배율을 곱하여 산정한 면적을 초과하는 토지(2010.12.30 개정) </t>
    <phoneticPr fontId="3" type="noConversion"/>
  </si>
  <si>
    <t xml:space="preserve">7. 그 밖에 제1호부터 제6호까지에 규정된 토지와 유사한 토지로서 법인의 업무와 직접 관련이 없다고 인정할 만한 상당한 이유가 있는 대통령령으로 정하는 토지(2010.12.30 개정) </t>
    <phoneticPr fontId="3" type="noConversion"/>
  </si>
  <si>
    <t xml:space="preserve">③ 제1항 제3호를 적용할 때 토지를 취득한 후 법령에 따라 사용이 금지되거나 그 밖에 대통령령으로 정하는 부득이한 사유가 있어 비사업용 토지에 해당하는 경우에는 대통령령으로 정하는 바에 따라 비사업용 토지로 보지 아니할 수 있다.(2010.12.30 개정) </t>
    <phoneticPr fontId="3" type="noConversion"/>
  </si>
  <si>
    <t xml:space="preserve">④ 다음 각 호의 어느 하나에 해당하는 토지등 양도소득에 대하여는 제1항을 적용하지 아니한다. 다만, 미등기 토지등에 대한 토지등 양도소득에 대하여는 그러하지 아니하다.(2010.12.30 개정) </t>
    <phoneticPr fontId="3" type="noConversion"/>
  </si>
  <si>
    <t xml:space="preserve">1. 파산선고에 의한 토지등의 처분으로 인하여 발생하는 소득(2010.12.30 개정) </t>
    <phoneticPr fontId="3" type="noConversion"/>
  </si>
  <si>
    <t xml:space="preserve">2. 법인이 직접 경작하던 농지로서 대통령령으로 정하는 경우에 해당하는 농지의 교환 또는 분할ㆍ통합으로 인하여 발생하는 소득(2010.12.30 개정) </t>
    <phoneticPr fontId="3" type="noConversion"/>
  </si>
  <si>
    <t xml:space="preserve">3. 「도시 및 주거환경정비법」이나 그 밖의 법률에 따른 환지(換地) 처분 등 대통령령으로 정하는 사유로 발생하는 소득(2010.12.30 개정) </t>
    <phoneticPr fontId="3" type="noConversion"/>
  </si>
  <si>
    <t xml:space="preserve">⑤ 제1항 및 제4항에서 “미등기 토지등”이란 토지등을 취득한 법인이 그 취득에 관한 등기를 하지 아니하고 양도하는 토지등을 말한다. 다만, 장기할부 조건으로 취득한 토지등으로서 그 계약조건에 의하여 양도 당시 그 토지등의 취득등기가 불가능한 토지등이나 그 밖에 대통령령으로 정하는 토지등은 제외한다.(2010.12.30 개정) </t>
    <phoneticPr fontId="3" type="noConversion"/>
  </si>
  <si>
    <t xml:space="preserve">⑦ 제1항부터 제6항까지의 규정을 적용할 때 농지ㆍ임야ㆍ목장용지의 범위, 주된 사업의 판정기준, 해당 사업연도에 토지등의 양도에 따른 손실이 있는 경우 등의 양도소득 계산방법, 토지등의 양도에 따른 손익의 귀속사업연도 등에 관하여 필요한 사항은 대통령령으로 정한다.(2010.12.30 개정) </t>
    <phoneticPr fontId="3" type="noConversion"/>
  </si>
  <si>
    <t xml:space="preserve">법인세법시행령 제92조의 2 [ 토지 등 양도소득에 대한 과세특례 ] </t>
    <phoneticPr fontId="3" type="noConversion"/>
  </si>
  <si>
    <t xml:space="preserve">① 삭제(2009.06.08) </t>
    <phoneticPr fontId="3" type="noConversion"/>
  </si>
  <si>
    <t xml:space="preserve">② 법 제55조의2 제1항 제2호에서 "대통령령으로 정하는 주택"이란 국내에 소재하는 주택으로서 다음 각 호의 어느 하나에 해당하지 아니하는 주택을 말한다.(2011.03.31 개정) </t>
    <phoneticPr fontId="3" type="noConversion"/>
  </si>
  <si>
    <t xml:space="preserve">1. 해당 법인이 임대하는 「임대주택법」 제2조 제3호에 따른 매입임대주택으로서 다음 각 목의 요건을 모두 갖춘 주택(2011.10.14 개정) </t>
    <phoneticPr fontId="3" type="noConversion"/>
  </si>
  <si>
    <t xml:space="preserve">가. 삭제(2013.02.15) </t>
    <phoneticPr fontId="3" type="noConversion"/>
  </si>
  <si>
    <t xml:space="preserve">나. 5년 이상 임대한 주택일 것(2011.10.14 개정) </t>
    <phoneticPr fontId="3" type="noConversion"/>
  </si>
  <si>
    <t xml:space="preserve">다. 「임대주택법」 제6조에 따라 임대주택으로 등록하여 임대를 개시한 날의 해당 주택 및 이에 딸린 토지의 기준시가(「소득세법」 제99조에 따른 기준시가를 말한다. 이하 이 항에서 같다)의 합계액이 6억원[「수도권정비계획법」 제2조 제1호에 따른 수도권(이하 "수도권"이라 한다) 밖의 지역인 경우에는 3억원] 이하일 것(2011.10.14 개정) </t>
    <phoneticPr fontId="3" type="noConversion"/>
  </si>
  <si>
    <t xml:space="preserve">1의2. 해당 법인이 임대하는「임대주택법」 제2조 제2호에 따른 건설임대주택으로서 다음 각 목의 요건을 모두 갖춘 주택이 2호 이상인 경우 그 주택(2008.02.22 개정) </t>
    <phoneticPr fontId="3" type="noConversion"/>
  </si>
  <si>
    <t xml:space="preserve">가. 대지면적이 298제곱미터 이하이고 주택의 연면적(「소득세법 시행령」 제154조 제3항 본문에 따라 주택으로 보는 부분과 주거전용으로 사용되는 지하실부분의 면적을 포함하고, 공동주택의 경우에는 전용면적을 말한다)이 149제곱미터 이하일 것(2008.02.22 개정) </t>
    <phoneticPr fontId="3" type="noConversion"/>
  </si>
  <si>
    <t xml:space="preserve">나. 5년 이상 임대하는 것일 것(2008.02.22 개정) </t>
    <phoneticPr fontId="3" type="noConversion"/>
  </si>
  <si>
    <t xml:space="preserve">다. 「임대주택법」 제6조에 따라 임대주택으로 등록하여 임대를 개시한 날의 해당 주택 및 이에 딸린 토지의 기준시가의 합계액이 6억원 이하일 것(2011.10.14 개정) </t>
    <phoneticPr fontId="3" type="noConversion"/>
  </si>
  <si>
    <t xml:space="preserve">1의3. 「부동산투자회사법」 제2조 제1호에 따른 부동산투자회사 또는 「간접투자자산 운용업법」 제27조 제3호에 따른 부동산간접투자기구가 2008년 1월 1일부터 2008년 12월 31일까지 취득 및 임대하는 「임대주택법」 제2조 제3호에 따른 매입임대주택으로서 다음 각 목의 요건을 모두 갖춘 주택이 5호 이상인 경우 그 주택(2008.02.22 신설) </t>
    <phoneticPr fontId="3" type="noConversion"/>
  </si>
  <si>
    <t xml:space="preserve">가. 대지면적이 298제곱미터 이하이고 주택의 연면적(「소득세법 시행령」 제154조 제3항 본문에 따라 주택으로 보는 부분과 주거전용으로 사용되는 지하실부분의 면적을 포함하고, 공동주택의 경우에는 전용면적을 말한다)이 149제곱미터 이하일 것(2008.02.22 신설) </t>
    <phoneticPr fontId="3" type="noConversion"/>
  </si>
  <si>
    <t xml:space="preserve">나. 10년 이상 임대하는 것일 것(2008.02.22 신설) </t>
    <phoneticPr fontId="3" type="noConversion"/>
  </si>
  <si>
    <t xml:space="preserve">다. 수도권 밖의 지역에 소재할 것(2008.10.07 개정) </t>
    <phoneticPr fontId="3" type="noConversion"/>
  </si>
  <si>
    <t xml:space="preserve">1의4. 「임대주택법」 제2조 제3호에 따른 매입임대주택[미분양주택(「주택법」 제38조에 따른 사업주체가 같은 조에 따라 공급하는 주택으로서 입주자모집공고에 따른 입주자의 계약일이 지난 주택단지에서 2008년 6월 10일까지 분양계약이 체결되지 아니하여 선착순의 방법으로 공급하는 주택을 말한다. 이하 이 호에서 같다)으로서 2008년 6월 11일부터 2009년 6월 30일까지 최초로 분양계약을 체결하고 계약금을 납부한 주택에 한정한다]으로서 다음 각 목의 요건을 모두 갖춘 주택. 이 경우 해당 주택을 양도하는 법인은 해당 주택을 양도하는 날이 속하는 사업연도 과세표준신고 시 시장ㆍ군수 또는 구청장이 발행한 미분양주택 확인서 사본 및 미분양주택 매입 시의 매매계약서 사본을 납세지 관할세무서장에게 제출하여야 한다.(2009.04.21 개정) </t>
    <phoneticPr fontId="3" type="noConversion"/>
  </si>
  <si>
    <t>가. 대지면적이 298제곱미터 이하이고 주택의 연면적(「소득세법 시행령」 제154조 제3항 본문에 따라 주택으로 보는 부분과 주거전용으로 사용되는 지하실부분의 면적을 포함하고, 공동주택의 경우에는 전용면적을 말한다)이 149제곱미터 이하일 것(2008.07.24 신설)</t>
    <phoneticPr fontId="3" type="noConversion"/>
  </si>
  <si>
    <t xml:space="preserve">나. 5년 이상 임대하는 것일 것(2008.07.24 신설) </t>
    <phoneticPr fontId="3" type="noConversion"/>
  </si>
  <si>
    <t>다. 수도권 밖의 지역에 소재할 것(2008.10.07 개정)</t>
    <phoneticPr fontId="3" type="noConversion"/>
  </si>
  <si>
    <t>라. 가목부터 다목까지의 요건을 모두 갖춘 매입임대주택(이하 이 조에서 “미분양매입임대주택”이라 한다)이 같은 시(특별시 및 광역시를 포함한다)ㆍ군에서 5호 이상일 것[제1호에 따른 매입임대주택이 5호 이상이거나 제1호의3에 따른 매입임대주택이 5호 이상인 경우에는 제1호 또는 제1호의3에 따른 매입임대주택과 미분양매입임대주택을 합산하여 5호 이상일 것](2008.07.24 신설)</t>
    <phoneticPr fontId="3" type="noConversion"/>
  </si>
  <si>
    <t xml:space="preserve">1의5. 다음 각 목의 요건을 모두 갖춘 「부동산투자회사법」 제2조 제1호 다목에 따른 기업구조조정부동산투자회사 또는 「자본시장과 금융투자업에 관한 법률」 제229조 제2호에 따른 부동산집합투자기구(이하 이 항에서 "기업구조조정부동산투자회사등"이라 한다)가 2010년 2월 11일까지 직접 취득(2010년 2월 11일까지 매매계약을 체결하고 계약금을 납부한 경우를 포함한다)을 하는 미분양주택(「주택법」 제38조에 따른 사업주체가 같은 조에 따라 공급하는 주택으로서 입주자모집공고에 따른 입주자의 계약일이 지나 선착순의 방법으로 공급하는 주택을 말한다. 이하 이 항에서 같다)(2009.12.31 개정) </t>
    <phoneticPr fontId="3" type="noConversion"/>
  </si>
  <si>
    <t xml:space="preserve">가. 취득하는 부동산이 모두 서울특별시 밖의 지역(「소득세법」 제104조의2에 따른 지정지역은 제외한다. 이하 이 조에서 같다)에 있는 미분양주택으로서 그 중 수도권 밖의 지역에 있는 주택수의 비율이 100분의 60 이상일 것(2009.09.29 개정) </t>
    <phoneticPr fontId="3" type="noConversion"/>
  </si>
  <si>
    <t xml:space="preserve">나. 존립기간이 5년 이내일 것(2009.04.21 신설) </t>
    <phoneticPr fontId="3" type="noConversion"/>
  </si>
  <si>
    <t xml:space="preserve">1의6. 제1호의5, 제1호의8 또는 제1호의10에 따라 기업구조조정부동산투자회사등이 미분양주택을 취득할 당시 매입약정을 체결한 자가 그 매입약정에 따라 미분양주택(제1호의8의 경우에는 수도권 밖의 지역에 있는 미분양주택만 해당한다)을 취득한 경우로서 그 취득일부터 3년 이내인 주택(2011.06.03 개정) </t>
    <phoneticPr fontId="3" type="noConversion"/>
  </si>
  <si>
    <t xml:space="preserve">1의7. 다음 각 목의 요건을 모두 갖춘 신탁계약에 따른 신탁재산으로 「자본시장과 금융투자업에 관한 법률」에 따른 신탁업자(이하 이 호에서 “신탁업자”라 한다)가 2010년 2월 11일까지 직접 취득(2010년 2월 11일까지 매매계약을 체결하고 계약금을 납부한 경우를 포함한다)을 하는 미분양주택(2009.12.31 개정) </t>
    <phoneticPr fontId="3" type="noConversion"/>
  </si>
  <si>
    <t xml:space="preserve">가. 주택의 시공자(이하 이 조에서 "시공자"라 한다)가 채권을 발행하여 조달한 금전을 신탁업자에게 신탁하고, 해당 시공자가 발행하는 채권을 「한국주택금융공사법」에 따른 한국주택금융공사의 신용보증을 받아 「자산유동화에 관한 법률」에 따라 유동화 할 것(2009.09.29 신설) </t>
    <phoneticPr fontId="3" type="noConversion"/>
  </si>
  <si>
    <t xml:space="preserve">나. 신탁업자가 신탁재산으로 취득하는 부동산은 모두 서울특별시 밖의 지역에 있는 미분양주택(「주택도시기금법」에 따른 주택도시보증공사가 분양보증을 하여 준공하는 주택만 해당한다)으로서 그 중 수도권 밖의 지역에 있는 주택수의 비율(신탁업자가 다수의 시공자로부터 금전을 신탁받은 경우에는 해당 신탁업자가 신탁재산으로 취득한 전체 미분양주택을 기준으로 한다)이 100분의 60 이상일 것(2015.06.30 개정) </t>
    <phoneticPr fontId="3" type="noConversion"/>
  </si>
  <si>
    <t xml:space="preserve">다. 신탁재산의 운용기간(신탁계약이 연장되는 경우 그 연장되는 기간을 포함한다)이 5년 이내일 것(2009.09.29 신설) </t>
    <phoneticPr fontId="3" type="noConversion"/>
  </si>
  <si>
    <t xml:space="preserve">1의8. 다음 각 목의 요건을 모두 갖춘 기업구조조정부동산투자회사등이 2011년 4월 30일까지 직접 취득(2011년 4월 30일까지 매매계약을 체결하고 계약금을 납부한 경우를 포함한다)하는 수도권 밖의 지역에 있는 미분양주택(2010.06.08 신설) </t>
    <phoneticPr fontId="3" type="noConversion"/>
  </si>
  <si>
    <t xml:space="preserve">가. 취득하는 부동산이 모두 서울특별시 밖의 지역에 있는 2010년 2월 11일 현재 미분양주택으로서 그 중 수도권 밖의 지역에 있는 주택수의 비율이 100분의 50 이상일 것(2010.06.08 신설) </t>
    <phoneticPr fontId="3" type="noConversion"/>
  </si>
  <si>
    <t xml:space="preserve">나. 존립기간이 5년 이내일 것(2010.06.08 신설) </t>
    <phoneticPr fontId="3" type="noConversion"/>
  </si>
  <si>
    <t xml:space="preserve">1의9. 다음 각 목의 요건을 모두 갖춘 신탁계약에 따른 신탁재산으로 「자본시장과 금융투자업에 관한 법률」에 따른 신탁업자(이하 이 호에서 "신탁업자"라 한다)가 2011년 4월 30일까지 직접 취득(2011년 4월 30일까지 매매계약을 체결하고 계약금을 납부한 경우를 포함한다)하는 수도권 밖의 지역에 있는 미분양주택(2010.06.08 신설) </t>
    <phoneticPr fontId="3" type="noConversion"/>
  </si>
  <si>
    <t xml:space="preserve">가. 시공자가 채권을 발행하여 조달한 금전을 신탁업자에게 신탁하고, 해당 시공자가 발행하는 채권을 「한국주택금융공사법」에 따른 한국주택금융공사의 신용보증을 받아 「자산유동화에 관한 법률」에 따라 유동화할 것(2010.06.08 신설) </t>
    <phoneticPr fontId="3" type="noConversion"/>
  </si>
  <si>
    <t xml:space="preserve">나. 신탁업자가 신탁재산으로 취득하는 부동산은 모두 서울특별시 밖의 지역에 있는 2010년 2월 11일 현재 미분양주택(「주택도시기금법」에 따른 주택도시보증공사가 분양보증을 하여 준공하는 주택만 해당한다)으로서 그 중 수도권 밖의 지역에 있는 주택수의 비율(신탁업자가 다수의 시공자로부터 금전을 신탁받은 경우에는 해당 신탁업자가 신탁재산으로 취득한 전체 미분양주택을 기준으로 한다)이 100분의 50 이상일 것(2015.06.30 개정) </t>
    <phoneticPr fontId="3" type="noConversion"/>
  </si>
  <si>
    <t xml:space="preserve">다. 신탁재산의 운용기간(신탁계약이 연장되는 경우 그 연장되는 기간을 포함한다)은 5년 이내일 것(2010.06.08 신설) </t>
    <phoneticPr fontId="3" type="noConversion"/>
  </si>
  <si>
    <t xml:space="preserve">1의10. 다음 각 목의 요건을 모두 갖춘 기업구조조정부동산투자회사등이 2014년 12월 31일까지 직접 취득(2014년 12월 31일까지 매매계약을 체결하고 계약금을 납부한 경우를 포함한다)하는 미분양주택(2014.02.21 개정) </t>
    <phoneticPr fontId="3" type="noConversion"/>
  </si>
  <si>
    <t xml:space="preserve">가. 취득하는 부동산이 모두 미분양주택일 것(2011.06.03 신설) </t>
    <phoneticPr fontId="3" type="noConversion"/>
  </si>
  <si>
    <t xml:space="preserve">나. 존립기간이 5년 이내일 것(2011.06.03 신설) 
</t>
    <phoneticPr fontId="3" type="noConversion"/>
  </si>
  <si>
    <t xml:space="preserve">1의11. 다음 각 목의 요건을 모두 갖춘 신탁계약에 따른 신탁재산으로 「자본시장과 금융투자업에 관한 법률」에 따른 신탁업자(이하 이 호에서 "신탁업자"라 한다)가 2012년 12월 31일까지 직접 취득(2012년 12월 31일까지 매매계약을 체결하고 계약금을 납부한 경우를 포함한다)하는 미분양주택(「주택도시기금법」에 따른 주택도시보증공사가 분양보증을 하여 준공하는 주택만 해당한다)(2015.06.30 개정) </t>
    <phoneticPr fontId="3" type="noConversion"/>
  </si>
  <si>
    <t xml:space="preserve">가. 시공자가 채권을 발행하여 조달한 금전을 신탁업자에게 신탁하고, 해당 시공자가 발행하는 채권을 「한국주택금융공사법」에 따른 한국주택금융공사의 신용보증을 받아 「자산유동화에 관한 법률」에 따라 유동화할 것(2011.06.03 신설) </t>
    <phoneticPr fontId="3" type="noConversion"/>
  </si>
  <si>
    <t xml:space="preserve">나. 신탁재산의 운용기간(신탁계약이 연장되는 경우 그 연장되는 기간을 포함한다)이 5년 이내일 것(2011.06.03 신설) </t>
    <phoneticPr fontId="3" type="noConversion"/>
  </si>
  <si>
    <t xml:space="preserve">2. 주주등이나 출연자가 아닌 임원(소액주주등인 임원을 포함한다) 및 사용인에게 제공하는 사택 및 그 밖에 무상으로 제공하는 법인 소유의 주택으로서 사택제공기간이 또는 무상제공기간이 10년 이상인 주택(2008.02.22 개정) </t>
    <phoneticPr fontId="3" type="noConversion"/>
  </si>
  <si>
    <t xml:space="preserve">
3. 저당권의 실행으로 인하여 취득하거나 채권변제를 대신하여 취득한 주택으로서 취득일부터 3년이 경과하지 아니한 주택(2006.02.09 개정) </t>
    <phoneticPr fontId="3" type="noConversion"/>
  </si>
  <si>
    <t xml:space="preserve">4. 그 밖에 부득이한 사유로 보유하고 있는 주택으로서 기획재정부령으로 정하는 주택(2008.02.29 직제개정) </t>
    <phoneticPr fontId="3" type="noConversion"/>
  </si>
  <si>
    <t xml:space="preserve">③ 법 제55조의2 제4항 제2호에서 "대통령령으로 정하는 경우"란 「소득세법 시행령」 제153조 제1항의 규정에 의한 경우를 말한다. 이 경우 동항 제3호 단서의 규정 중 "농지소재지에 거주하면서 경작"은 "경작"으로 본다.(2011.06.03 개정) </t>
    <phoneticPr fontId="3" type="noConversion"/>
  </si>
  <si>
    <t xml:space="preserve">④ 법 제55조의2 제4항 제3호에서 "대통령령으로 정하는 사유로 발생하는 소득"이란 다음 각 호의 어느 하나에 해당하는 소득을 말한다.(2012.02.02 개정) </t>
    <phoneticPr fontId="3" type="noConversion"/>
  </si>
  <si>
    <t xml:space="preserve">1. 「도시개발법」 그밖의 법률에 의한 환지처분으로 지목 또는 지번이 변경되거나 체비지로 충당됨으로써 발생하는 소득. 이 경우 환지처분 및 체비지는 「소득세법 시행령」 제152조의 규정에 의한 것으로 한다.(2005.02.19 법명개정) </t>
    <phoneticPr fontId="3" type="noConversion"/>
  </si>
  <si>
    <t xml:space="preserve">1의2. 「소득세법 시행령」 제152조 제3항(제152조 [ 환지 등의 정의 ] )에 따른 교환으로 발생하는 소득(2015.02.03 신설) </t>
    <phoneticPr fontId="3" type="noConversion"/>
  </si>
  <si>
    <t xml:space="preserve">③ 법 제88조 제2항 제2호에서 "「공간정보의 구축 및 관리 등에 관한 법률」에 따른 토지의 분할 등 대통령령으로 정하는 방법과 절차로 하는 토지 교환"이란 다음 각 호의 요건을 모두 충족하는 토지 교환을 말한다.(2015.06.01 개정) </t>
    <phoneticPr fontId="3" type="noConversion"/>
  </si>
  <si>
    <t>1. 토지 이용상 불합리한 지상(地上) 경계(境界)를 합리적으로 바꾸기 위하여 「공간정보의 구축 및 관리 등에 관한 법률」이나 그 밖의 법률에 따라 토지를 분할하여 교환할 것(2015.06.01 개정</t>
    <phoneticPr fontId="3" type="noConversion"/>
  </si>
  <si>
    <t xml:space="preserve">2. 제1호에 따라 분할된 토지의 전체 면적이 분할 전 토지의 전체 면적의 100분의 20을 초과하지 아니할 것(2015.02.03 신설) </t>
    <phoneticPr fontId="3" type="noConversion"/>
  </si>
  <si>
    <t xml:space="preserve">2. 적격분할·적격합병ㆍ적격물적분할ㆍ적격현물출자ㆍ조직변경 및 교환(법 제50조의 요건을 갖춘 것에 한한다)으로 인하여 발생하는 소득(2015.02.03 개정) </t>
    <phoneticPr fontId="3" type="noConversion"/>
  </si>
  <si>
    <t xml:space="preserve">3.「한국토지주택공사법」에 따른 한국토지주택공사가 같은 법에 따른 개발사업으로 조성한 토지 중 주택건설용지로 양도함으로써 발생하는 소득(2009.09.21 개정) </t>
    <phoneticPr fontId="3" type="noConversion"/>
  </si>
  <si>
    <t xml:space="preserve">4. 주택을 신축하여 판매(「임대주택법」에 따른 건설임대주택을 동법에 따라 분양하거나 다른 임대사업자에게 매각하는 경우를 포함한다)하는 법인이 그 주택 및 주택에 부수되는 토지로서 그 면적이 다음 각 목의 면적 중 넓은 면적 이내의 토지를 양도함으로써 발생하는 소득(2006.02.09 개정) </t>
    <phoneticPr fontId="3" type="noConversion"/>
  </si>
  <si>
    <t xml:space="preserve">가. 주택의 연면적(지하층의 면적, 지상층의 주차용으로 사용되는 면적 및 「주택건설기준 등에 관한 규정」 제2조 제3호의 규정에 따른 주민공동시설의 면적을 제외한다)(2006.02.09 개정) </t>
    <phoneticPr fontId="3" type="noConversion"/>
  </si>
  <si>
    <t xml:space="preserve">나. 건물이 정착된 면적에 5배(「국토의 계획 및 이용에 관한 법률」 제6조의 규정에 따른 도시지역 밖의 토지의 경우에는 10배)를 곱하여 산정한 면적(2006.02.09 개정) </t>
    <phoneticPr fontId="3" type="noConversion"/>
  </si>
  <si>
    <t>5. 그밖에 공공목적을 위한 양도 등 기획재정부령이 정하는 사유로 인하여 발생하는 소득(2008.02.29 직제개정)</t>
    <phoneticPr fontId="3" type="noConversion"/>
  </si>
  <si>
    <t>⑤ 법 제55조의2 제5항 단서에서 "대통령령으로 정하는 토지등"이란 다음 각호의 1에 해당하는 것을 말한다.(2011.06.03 개정)</t>
    <phoneticPr fontId="3" type="noConversion"/>
  </si>
  <si>
    <t xml:space="preserve">1. 법률의 규정 또는 법원의 결정에 의하여 양도당시 취득에 관한 등기가 불가능한 토지 등(2001.12.31 신설) </t>
    <phoneticPr fontId="3" type="noConversion"/>
  </si>
  <si>
    <t xml:space="preserve">2. 법 제55조의2 제4항 제2호의 규정에 의한 농지(2005.12.31 개정) </t>
    <phoneticPr fontId="3" type="noConversion"/>
  </si>
  <si>
    <t xml:space="preserve">⑥ 제68조의 규정은 법 제55조의 2 제1항의 규정에 의한 토지 등 양도소득의 귀속사업년도, 양도시기 및 취득시기에 관하여 이를 준용한다. 다만, 제68조 제3항의 규정에 의한 장기할부조건에 의한 토지 등의 양도의 경우에는 동조 제2항의 규정에 불구하고 동조 제1항 제3호의 규정에 의한다.(2003.12.30 개정) </t>
    <phoneticPr fontId="3" type="noConversion"/>
  </si>
  <si>
    <t xml:space="preserve">⑦ 법 제55조의 2 제1항 제1호의 규정을 적용함에 있어서 예약매출에 의하여 토지 등을 양도하는 경우에는 그 계약일에 토지 등이 양도된 것으로 본다.(2003.12.30 개정) </t>
    <phoneticPr fontId="3" type="noConversion"/>
  </si>
  <si>
    <t xml:space="preserve">
⑧ 제7항에 따라 계약일에 토지 등이 양도되는 것으로 보는 경우의 토지 등 양도소득은 제69조 제2항에 따른 작업진행률을 기준으로 하여 계산한 수익과 비용 중 법 제55조의2 제1항 제1호 가목 및 나목에 해당하는 지정지역에 포함되는 기간에 상응하는 수익과 비용을 각각 해당 사업연도의 익금과 손금으로 하여 계산한다. 다만, 제69조 제2항에 따른 작업진행률을 계산할 수 없다고 인정되는 경우로서 기획재정부령으로 정하는 경우에는 계약금액 및 총공사예정비를 그 목적물의 착수일부터 인도일까지의 기간에 균등하게 배분한 금액 중 법 제55조의2 제1항 제1호 가목 및 나목에 해당하는 지정지역에 포함되는 기간에 상응하는 금액을 각각 해당 사업연도의 익금과 손금으로 하여 계산한다.(2009.06.08 개정) .</t>
    <phoneticPr fontId="3" type="noConversion"/>
  </si>
  <si>
    <t xml:space="preserve">⑨ 법인이 각 사업연도에 법 제55조의2를 적용받는 2 이상의 토지등을 양도하는 경우에 토지등양도소득은 해당 사업연도에 양도한 자산별로 법 제55조의2 제6항에 따라 계산한 금액을 합산한 금액으로 한다. 이 경우 양도한 자산 중 양도 당시의 장부가액이 양도금액을 초과하는 토지등이 있는 경우에는 그 초과하는 금액(이하 이 항에서 “양도차손”이라 한다)을 다음 각 호의 자산의 양도소득에서 순차로 차감하여 토지등양도소득을 계산한다.(2009.02.04 개정) </t>
    <phoneticPr fontId="3" type="noConversion"/>
  </si>
  <si>
    <t xml:space="preserve">1. 양도차손이 발생한 자산과 같은 세율을 적용받는 자산의 양도소득(2009.02.04 신설) </t>
    <phoneticPr fontId="3" type="noConversion"/>
  </si>
  <si>
    <t xml:space="preserve">2. 양도차손이 발생한 자산과 다른 세율을 적용받는 자산의 양도소득(2009.02.04 신설) </t>
    <phoneticPr fontId="3" type="noConversion"/>
  </si>
  <si>
    <t xml:space="preserve">소득세법시행령 제152조 [ 환지 등의 정의 ] </t>
    <phoneticPr fontId="3" type="noConversion"/>
  </si>
  <si>
    <r>
      <t>토지등의 양도소득에</t>
    </r>
    <r>
      <rPr>
        <b/>
        <sz val="11"/>
        <color rgb="FFFF0000"/>
        <rFont val="맑은 고딕"/>
        <family val="3"/>
        <charset val="129"/>
        <scheme val="minor"/>
      </rPr>
      <t xml:space="preserve"> 100분의 10</t>
    </r>
    <r>
      <rPr>
        <sz val="11"/>
        <color theme="1"/>
        <rFont val="맑은 고딕"/>
        <family val="2"/>
        <charset val="129"/>
        <scheme val="minor"/>
      </rPr>
      <t>(</t>
    </r>
    <r>
      <rPr>
        <b/>
        <sz val="11"/>
        <color rgb="FFFF0000"/>
        <rFont val="맑은 고딕"/>
        <family val="3"/>
        <charset val="129"/>
        <scheme val="minor"/>
      </rPr>
      <t>미등기</t>
    </r>
    <r>
      <rPr>
        <sz val="11"/>
        <color theme="1"/>
        <rFont val="맑은 고딕"/>
        <family val="2"/>
        <charset val="129"/>
        <scheme val="minor"/>
      </rPr>
      <t xml:space="preserve"> 토지등의 양도소득에 대하여는 </t>
    </r>
    <r>
      <rPr>
        <b/>
        <sz val="11"/>
        <color rgb="FFFF0000"/>
        <rFont val="맑은 고딕"/>
        <family val="3"/>
        <charset val="129"/>
        <scheme val="minor"/>
      </rPr>
      <t>100분의 40</t>
    </r>
    <r>
      <rPr>
        <sz val="11"/>
        <color theme="1"/>
        <rFont val="맑은 고딕"/>
        <family val="2"/>
        <charset val="129"/>
        <scheme val="minor"/>
      </rPr>
      <t xml:space="preserve">)을 곱하여 산출한 세액. </t>
    </r>
    <phoneticPr fontId="3" type="noConversion"/>
  </si>
  <si>
    <t>다만, 「지방자치법」 제3조 제3항 및 제4항에 따른 읍 또는 면에 있으면서 대통령령으로 정하는 범위 및 기준에 해당하는</t>
    <phoneticPr fontId="3" type="noConversion"/>
  </si>
  <si>
    <r>
      <t xml:space="preserve"> 농어촌주택(그 부속토지를 포함한다)은 제외한다.</t>
    </r>
    <r>
      <rPr>
        <b/>
        <sz val="11"/>
        <color rgb="FFFF0000"/>
        <rFont val="맑은 고딕"/>
        <family val="3"/>
        <charset val="129"/>
        <scheme val="minor"/>
      </rPr>
      <t xml:space="preserve">(2014.12.23 개정) </t>
    </r>
    <phoneticPr fontId="3" type="noConversion"/>
  </si>
  <si>
    <t>제3조 【토지 등 양도소득에 대한 과세특례에 관한 적용례】</t>
    <phoneticPr fontId="3" type="noConversion"/>
  </si>
  <si>
    <t xml:space="preserve">부칙 [ 2014.12.23 법률 제12850호 ] </t>
    <phoneticPr fontId="3" type="noConversion"/>
  </si>
  <si>
    <t xml:space="preserve">제55조의2 제1항 제2호, 같은 조 제2항 제6호 및 같은 조 제6항의 개정규정은 이 법 시행 이후 양도하는 분부터 적용한다. </t>
    <phoneticPr fontId="3" type="noConversion"/>
  </si>
  <si>
    <r>
      <rPr>
        <b/>
        <sz val="14"/>
        <color rgb="FFC00000"/>
        <rFont val="맑은 고딕"/>
        <family val="3"/>
        <charset val="129"/>
        <scheme val="minor"/>
      </rPr>
      <t>6.</t>
    </r>
    <r>
      <rPr>
        <sz val="11"/>
        <color theme="1"/>
        <rFont val="맑은 고딕"/>
        <family val="2"/>
        <charset val="129"/>
        <scheme val="minor"/>
      </rPr>
      <t xml:space="preserve"> 별장의 부속토지. 다만, 별장에 부속된 토지의 경계가 명확하지 아니한 경우에는 그 건축물 바닥면적의 10배에 해당하는 토지를 부속토지로 본다.(2014.12.23 개정) </t>
    </r>
    <phoneticPr fontId="3" type="noConversion"/>
  </si>
  <si>
    <r>
      <rPr>
        <b/>
        <sz val="14"/>
        <color rgb="FFC00000"/>
        <rFont val="맑은 고딕"/>
        <family val="3"/>
        <charset val="129"/>
        <scheme val="minor"/>
      </rPr>
      <t>2.</t>
    </r>
    <r>
      <rPr>
        <sz val="11"/>
        <color theme="1"/>
        <rFont val="맑은 고딕"/>
        <family val="2"/>
        <charset val="129"/>
        <scheme val="minor"/>
      </rPr>
      <t xml:space="preserve"> 대통령령으로 정하는 주택(법인세법시행령 제92조의 2 [ 토지 등 양도소득에 대한 과세특례 ] )(이에 부수되는 토지를 포함한다) 및 주거용 건축물로서 상시 주거용으로 사용하지 아니하고 </t>
    </r>
    <phoneticPr fontId="3" type="noConversion"/>
  </si>
  <si>
    <t xml:space="preserve">부칙 [ 2014.01.01 법률 제12166호 ] </t>
    <phoneticPr fontId="3" type="noConversion"/>
  </si>
  <si>
    <t xml:space="preserve">
제8조 【토지등 양도소득에 대한 과세특례에 관한 적용례】</t>
    <phoneticPr fontId="3" type="noConversion"/>
  </si>
  <si>
    <t>제55조의2의 개정규정은 이 법 시행 후 최초로 양도하는 분부터 적용한다.</t>
    <phoneticPr fontId="3" type="noConversion"/>
  </si>
  <si>
    <t>다만, 제25조 제1항 제1호에 따른 중소기업이 주택 또는 비사업용 토지(미등기 토지등은 제외한다)를</t>
    <phoneticPr fontId="3" type="noConversion"/>
  </si>
  <si>
    <t xml:space="preserve"> 2015년 12월 31일까지 양도하는 경우에는 제55조의2 제1항을 적용하지 아니한다.(2014.12.23 개정) </t>
    <phoneticPr fontId="3" type="noConversion"/>
  </si>
  <si>
    <r>
      <t xml:space="preserve">⑧ </t>
    </r>
    <r>
      <rPr>
        <b/>
        <sz val="11"/>
        <color theme="3"/>
        <rFont val="맑은 고딕"/>
        <family val="3"/>
        <charset val="129"/>
        <scheme val="minor"/>
      </rPr>
      <t>토지등을 2012년 12월 31일까지 양도함</t>
    </r>
    <r>
      <rPr>
        <sz val="11"/>
        <color theme="1"/>
        <rFont val="맑은 고딕"/>
        <family val="2"/>
        <charset val="129"/>
        <scheme val="minor"/>
      </rPr>
      <t xml:space="preserve">으로써 발생하는 소득에 대하여는 제1항제2호 및 제3호를 적용하지 아니한다.(2010.12.30 개정) </t>
    </r>
    <phoneticPr fontId="3" type="noConversion"/>
  </si>
  <si>
    <r>
      <t xml:space="preserve">1. 다음 각 목의 어느 하나에 해당하는 부동산을 </t>
    </r>
    <r>
      <rPr>
        <b/>
        <sz val="11"/>
        <color rgb="FFC00000"/>
        <rFont val="맑은 고딕"/>
        <family val="3"/>
        <charset val="129"/>
        <scheme val="minor"/>
      </rPr>
      <t>2012년 12월 31일까지 양도</t>
    </r>
    <r>
      <rPr>
        <sz val="11"/>
        <color theme="1"/>
        <rFont val="맑은 고딕"/>
        <family val="2"/>
        <charset val="129"/>
        <scheme val="minor"/>
      </rPr>
      <t xml:space="preserve">한 경우에는 그 </t>
    </r>
    <r>
      <rPr>
        <b/>
        <sz val="11"/>
        <color rgb="FFC00000"/>
        <rFont val="맑은 고딕"/>
        <family val="3"/>
        <charset val="129"/>
        <scheme val="minor"/>
      </rPr>
      <t>양도소득에 100분의 10을 곱하여 산출한 세액</t>
    </r>
    <r>
      <rPr>
        <sz val="11"/>
        <color theme="1"/>
        <rFont val="맑은 고딕"/>
        <family val="2"/>
        <charset val="129"/>
        <scheme val="minor"/>
      </rPr>
      <t xml:space="preserve">(2010.12.30 개정) </t>
    </r>
    <phoneticPr fontId="3" type="noConversion"/>
  </si>
  <si>
    <t xml:space="preserve">소득세법 제104조의 2 [ 지정지역의 운영(2005.12.31 신설) ] </t>
    <phoneticPr fontId="3" type="noConversion"/>
  </si>
  <si>
    <t xml:space="preserve">① 기획재정부장관은 해당 지역의 부동산 가격 상승률이 전국 소비자물가 상승률보다 높은 지역으로서 전국 부동산 가격 상승률 등을 고려할 때 그 지역의 부동산 가격이 급등하였거나 급등할 우려가 있는 경우에는 대통령령으로 정하는 기준 및 방법에 따라 그 지역을 지정지역으로 지정할 수 있다.(2009.12.31 개정) </t>
    <phoneticPr fontId="3" type="noConversion"/>
  </si>
  <si>
    <t xml:space="preserve">② 제96조 제2항 제7호 및 제104조 제4항 제1호부터 제3호까지의 규정에서 “지정지역에 있는 부동산”이란 제1항에 따른 지정지역에 있는 부동산 중 대통령령으로 정하는 부동산을 말한다.(2009.12.31 개정) </t>
    <phoneticPr fontId="3" type="noConversion"/>
  </si>
  <si>
    <t xml:space="preserve">
③ 제1항에 따른 지정지역의 지정과 해제, 그 밖에 필요한 사항을 심의하기 위하여 기획재정부에 부동산 가격안정 심의위원회를 둔다.(2009.12.31 개정) 
</t>
    <phoneticPr fontId="3" type="noConversion"/>
  </si>
  <si>
    <t xml:space="preserve">④ 제1항에 따른 지정지역 해제의 기준 및 방법과 부동산 가격안정 심의위원회의 구성 및 운용 등에 필요한 사항은 대통령령으로 정한다.(2009.12.31 개정) </t>
    <phoneticPr fontId="3" type="noConversion"/>
  </si>
  <si>
    <t xml:space="preserve">법인세법시행령 제92조의 10 [ 별장의 범위와 적용기준(2005.12.31 신설) ]  
</t>
    <phoneticPr fontId="3" type="noConversion"/>
  </si>
  <si>
    <t>법 제55조의2 제1항 제2호 단서에서 "대통령령으로 정하는 범위 및 기준에 해당하는 농어촌주택(그 부속토지를 포함한다)"이란 다음 각 호의 요건을 모두 갖춘 주택과 그 부속토지를 말한다.(2015.02.03 개정)</t>
    <phoneticPr fontId="3" type="noConversion"/>
  </si>
  <si>
    <t xml:space="preserve">1. 건물의 연면적이 150제곱미터 이내이고 그 건물의 부속토지의 면적이 660제곱미터 이내일 것(2005.12.31 신설) </t>
    <phoneticPr fontId="3" type="noConversion"/>
  </si>
  <si>
    <t xml:space="preserve">2. 건물과 그 부속토지의 가액이 기준시가 2억원 이하일 것(2015.02.03 개정) </t>
    <phoneticPr fontId="3" type="noConversion"/>
  </si>
  <si>
    <t xml:space="preserve">3. 「조세특례제한법」 제99조의4 제1항 제1호 각 목의 어느 하나에 해당하는 지역을 제외한 지역에 소재할 것(2005.12.31 신설) </t>
    <phoneticPr fontId="3" type="noConversion"/>
  </si>
  <si>
    <t xml:space="preserve">법인세법시행령 제92조의 3 [ 비사업용 토지의 기간 기준(2005.12.31 신설) ] </t>
    <phoneticPr fontId="3" type="noConversion"/>
  </si>
  <si>
    <t xml:space="preserve">법 제55조의2 제2항 각호 외의 부분에서 “대통령령으로 정하는 기간”이란 다음 각 호의 어느 하나에 해당하는 기간을 말한다.(2011.06.03 개정) </t>
    <phoneticPr fontId="3" type="noConversion"/>
  </si>
  <si>
    <t xml:space="preserve">가. 양도일 직전 5년 중 2년을 초과하는 기간(2005.12.31 신설) </t>
    <phoneticPr fontId="3" type="noConversion"/>
  </si>
  <si>
    <t xml:space="preserve">나. 양도일 직전 3년 중 1년을 초과하는 기간(2005.12.31 신설) </t>
    <phoneticPr fontId="3" type="noConversion"/>
  </si>
  <si>
    <t xml:space="preserve">다. 토지의 소유기간의 100분의 40에 상당하는 기간을 초과하는 기간. 이 경우 기간의 계산은 일수로 한다.(2015.02.03 개정) </t>
    <phoneticPr fontId="3" type="noConversion"/>
  </si>
  <si>
    <t xml:space="preserve">가. 토지의 소유기간에서 3년을 차감한 기간을 초과하는 기간(2005.12.31 신설) </t>
    <phoneticPr fontId="3" type="noConversion"/>
  </si>
  <si>
    <t xml:space="preserve">2. 토지의 소유기간이 3년 이상이고 5년 미만인 경우에는 다음 각 목의 모두에 해당하는 기간(2005.12.31 신설) </t>
    <phoneticPr fontId="3" type="noConversion"/>
  </si>
  <si>
    <t xml:space="preserve">1. 토지의 소유기간이 5년 이상인 경우에는 다음 각 목의 모두에 해당하는 기간(2005.12.31 신설) </t>
    <phoneticPr fontId="3" type="noConversion"/>
  </si>
  <si>
    <t xml:space="preserve">3. 토지의 소유기간이 3년 미만인 경우에는 다음 각 목의 모두에 해당하는 기간. 다만, 소유기간이 2년 미만이면 가목은 적용하지 아니한다.(2009.02.04 단서신설) </t>
    <phoneticPr fontId="3" type="noConversion"/>
  </si>
  <si>
    <t xml:space="preserve">가. 토지의 소유기간에서 2년을 차감한 기간을 초과하는 기간(2005.12.31 신설) </t>
    <phoneticPr fontId="3" type="noConversion"/>
  </si>
  <si>
    <t xml:space="preserve">나. 토지의 소유기간의 100분의 40에 상당하는 기간을 초과하는 기간. 이 경우 기간의 계산은 일수로 한다.(2015.02.03 개정) 
</t>
    <phoneticPr fontId="3" type="noConversion"/>
  </si>
  <si>
    <t>③ 포괄양수도 요건 양수인 일반과세자로 부가가치세 4기 이상 사업을 영위해야 함.</t>
    <phoneticPr fontId="3" type="noConversion"/>
  </si>
  <si>
    <t>감정가액(은행 매수인포함) 
또는 기준시가</t>
    <phoneticPr fontId="3" type="noConversion"/>
  </si>
  <si>
    <t>건물(과세) 세금계산서</t>
    <phoneticPr fontId="3" type="noConversion"/>
  </si>
  <si>
    <t>포괄양수도에 해당되지 않거나 양수인이 일반과세자이지만 2년(VAT4기)이상 사업을 영위하지 않고 건물을 멸실할 경우 - 세금계산서 발행 양수인 부가가치세 불공제하고 건물가액에 산입</t>
    <phoneticPr fontId="3" type="noConversion"/>
  </si>
  <si>
    <t>• 일괄 양도되는 토지와 건물의 환산취득가액 산정방법 명확화</t>
    <phoneticPr fontId="3" type="noConversion"/>
  </si>
  <si>
    <t xml:space="preserve">  (소득세법 시행령 제176조의2 제2항)</t>
    <phoneticPr fontId="3" type="noConversion"/>
  </si>
  <si>
    <t>가. 개정취지</t>
    <phoneticPr fontId="3" type="noConversion"/>
  </si>
  <si>
    <t>○ 제도 명확화</t>
    <phoneticPr fontId="3" type="noConversion"/>
  </si>
  <si>
    <t>나. 개정내용</t>
    <phoneticPr fontId="3" type="noConversion"/>
  </si>
  <si>
    <t>개 정</t>
    <phoneticPr fontId="3" type="noConversion"/>
  </si>
  <si>
    <t>□ 양도소득세 취득가액</t>
    <phoneticPr fontId="3" type="noConversion"/>
  </si>
  <si>
    <t xml:space="preserve"> ○(원칙) 취득당시 실지거래가액</t>
    <phoneticPr fontId="3" type="noConversion"/>
  </si>
  <si>
    <t xml:space="preserve"> ○(예외) 취득당시 실지거래가액이 확인되지 않는 경우</t>
    <phoneticPr fontId="3" type="noConversion"/>
  </si>
  <si>
    <t>- 매매사례가액,감정가액,환산취득가액</t>
    <phoneticPr fontId="3" type="noConversion"/>
  </si>
  <si>
    <t>X</t>
    <phoneticPr fontId="3" type="noConversion"/>
  </si>
  <si>
    <t>취득당시의 기준시가</t>
    <phoneticPr fontId="3" type="noConversion"/>
  </si>
  <si>
    <t>양도당시의 기준시가</t>
    <phoneticPr fontId="3" type="noConversion"/>
  </si>
  <si>
    <t xml:space="preserve">□ 주택(주택+부수토지)가격 공시 이전에 취득한 주택의 </t>
    <phoneticPr fontId="3" type="noConversion"/>
  </si>
  <si>
    <t>환산취득가액 계산방법 명확화</t>
    <phoneticPr fontId="3" type="noConversion"/>
  </si>
  <si>
    <t xml:space="preserve"> ○ 최초 공시된 주택가격을 취득시점으로 환산한 가액*</t>
    <phoneticPr fontId="3" type="noConversion"/>
  </si>
  <si>
    <t xml:space="preserve">    을 취득시 기준시가로 하여 환산취득가액을 계산</t>
    <phoneticPr fontId="3" type="noConversion"/>
  </si>
  <si>
    <t>* 최초 공시가격</t>
    <phoneticPr fontId="3" type="noConversion"/>
  </si>
  <si>
    <t xml:space="preserve">취득시 주택·토지 기준시가 합계액 </t>
    <phoneticPr fontId="3" type="noConversion"/>
  </si>
  <si>
    <t xml:space="preserve">최초 공시시점의 주택·토지 </t>
    <phoneticPr fontId="3" type="noConversion"/>
  </si>
  <si>
    <t xml:space="preserve">        기준시가 합계액</t>
    <phoneticPr fontId="3" type="noConversion"/>
  </si>
  <si>
    <t xml:space="preserve"> ※ 자산별 가액은 주택?부수토지의 취득시 기준시가 </t>
    <phoneticPr fontId="3" type="noConversion"/>
  </si>
  <si>
    <t xml:space="preserve">     비율로 안분·계산(「소득세법 시행령」 제166조 제6항)</t>
    <phoneticPr fontId="3" type="noConversion"/>
  </si>
  <si>
    <t>(19) 일괄 양도된 토지·건물등 가액의 안분기준 보완</t>
    <phoneticPr fontId="3" type="noConversion"/>
  </si>
  <si>
    <t>• 일괄 공급된 토지․건물 등 가액의 안분기준 보완(부가법 §29)</t>
    <phoneticPr fontId="3" type="noConversion"/>
  </si>
  <si>
    <t xml:space="preserve">□ 토지․건물등의 일괄 양도시기준시가 등으로 가액을 </t>
    <phoneticPr fontId="3" type="noConversion"/>
  </si>
  <si>
    <t xml:space="preserve">    안분하는 경우</t>
    <phoneticPr fontId="3" type="noConversion"/>
  </si>
  <si>
    <t>ㅇ 납세자가 실지거래가액으로 구분한 가액이</t>
    <phoneticPr fontId="3" type="noConversion"/>
  </si>
  <si>
    <t xml:space="preserve">&lt;개정이유&gt; 자산별 가액의 자의적 구분을 통한 조세회피 방지 </t>
    <phoneticPr fontId="3" type="noConversion"/>
  </si>
  <si>
    <t>&lt;적용시기&gt; ‘19.1.1. 이후 재화를 공급하는 분부터 적용</t>
    <phoneticPr fontId="3" type="noConversion"/>
  </si>
  <si>
    <t>한연호 해설책에는</t>
    <phoneticPr fontId="3" type="noConversion"/>
  </si>
  <si>
    <t>기준시가   50,000  500,000  550,000</t>
    <phoneticPr fontId="3" type="noConversion"/>
  </si>
  <si>
    <t>구분         건물     토지       합계</t>
    <phoneticPr fontId="3" type="noConversion"/>
  </si>
  <si>
    <t>계약서      65,000  485,000  550,000</t>
    <phoneticPr fontId="3" type="noConversion"/>
  </si>
  <si>
    <t>차액        15,000    15,000           0</t>
    <phoneticPr fontId="3" type="noConversion"/>
  </si>
  <si>
    <t>15,000/50,0000 = 30%</t>
    <phoneticPr fontId="3" type="noConversion"/>
  </si>
  <si>
    <r>
      <t xml:space="preserve">    기준시가에 따른 안분가액과 30% </t>
    </r>
    <r>
      <rPr>
        <b/>
        <u/>
        <sz val="11"/>
        <color rgb="FFC00000"/>
        <rFont val="맑은 고딕"/>
        <family val="3"/>
        <charset val="129"/>
        <scheme val="minor"/>
      </rPr>
      <t>이상</t>
    </r>
    <r>
      <rPr>
        <sz val="11"/>
        <color theme="1"/>
        <rFont val="맑은 고딕"/>
        <family val="2"/>
        <charset val="129"/>
        <scheme val="minor"/>
      </rPr>
      <t xml:space="preserve"> 차이가 나는 경우</t>
    </r>
    <phoneticPr fontId="3" type="noConversion"/>
  </si>
  <si>
    <r>
      <t xml:space="preserve">따른 안분가액과 30% </t>
    </r>
    <r>
      <rPr>
        <b/>
        <u/>
        <sz val="11"/>
        <color rgb="FFC00000"/>
        <rFont val="맑은 고딕"/>
        <family val="3"/>
        <charset val="129"/>
        <scheme val="minor"/>
      </rPr>
      <t>이상</t>
    </r>
    <r>
      <rPr>
        <sz val="11"/>
        <color theme="1"/>
        <rFont val="맑은 고딕"/>
        <family val="2"/>
        <charset val="129"/>
        <scheme val="minor"/>
      </rPr>
      <t xml:space="preserve"> 차이나는 경우</t>
    </r>
    <phoneticPr fontId="3" type="noConversion"/>
  </si>
  <si>
    <t xml:space="preserve">따라서 건물가가 65,000원을 이상 계약서를 작성하면 30%를 초과하므로 건물토지가액 구분이 불분명한 경우에  </t>
    <phoneticPr fontId="3" type="noConversion"/>
  </si>
  <si>
    <t>해당하므로 65,000원 485,000원을 인정하지 않고 50,000원 500,000원으로 과세한다는 내용으로 이해하였음</t>
    <phoneticPr fontId="3" type="noConversion"/>
  </si>
  <si>
    <t>소득세법 제100조 [ 양도차익의 산정 ]</t>
    <phoneticPr fontId="3" type="noConversion"/>
  </si>
  <si>
    <t>소득세법시행령 제166조 [ 양도차익의 산정 등 ] ⑥</t>
    <phoneticPr fontId="3" type="noConversion"/>
  </si>
  <si>
    <t>부가가치세법 제29조 [ 과세표준 ] ⑨</t>
    <phoneticPr fontId="3" type="noConversion"/>
  </si>
  <si>
    <t>소득세법시행령 제176조의 2 [ 추계결정 및 경정 ] ②</t>
    <phoneticPr fontId="3" type="noConversion"/>
  </si>
  <si>
    <t>소득세법 제114조 [ 양도소득과세표준과 세액의 결정·경정 및 통지 ] ⑦</t>
    <phoneticPr fontId="3" type="noConversion"/>
  </si>
  <si>
    <t>소득세법시행령 제164조 [ 토지·건물의 기준시가 산정 ] ⑦</t>
    <phoneticPr fontId="3" type="noConversion"/>
  </si>
  <si>
    <t>관련법령</t>
    <phoneticPr fontId="3" type="noConversion"/>
  </si>
  <si>
    <t>http://cafe.daum.net/transtax/6vQ1/390</t>
    <phoneticPr fontId="3" type="noConversion"/>
  </si>
  <si>
    <t>구분</t>
    <phoneticPr fontId="3" type="noConversion"/>
  </si>
  <si>
    <t>건물</t>
    <phoneticPr fontId="3" type="noConversion"/>
  </si>
  <si>
    <t>토지</t>
    <phoneticPr fontId="3" type="noConversion"/>
  </si>
  <si>
    <t>합계</t>
    <phoneticPr fontId="3" type="noConversion"/>
  </si>
  <si>
    <t>계 약 서</t>
    <phoneticPr fontId="3" type="noConversion"/>
  </si>
  <si>
    <t>차     액</t>
    <phoneticPr fontId="3" type="noConversion"/>
  </si>
  <si>
    <t>비   율</t>
    <phoneticPr fontId="3" type="noConversion"/>
  </si>
  <si>
    <t>30%이상 차이나면 기준시가비율대로 과세</t>
    <phoneticPr fontId="3" type="noConversion"/>
  </si>
  <si>
    <t>기준시가비율(실가)</t>
    <phoneticPr fontId="3" type="noConversion"/>
  </si>
  <si>
    <t>책 예제)</t>
    <phoneticPr fontId="3" type="noConversion"/>
  </si>
  <si>
    <r>
      <t>(</t>
    </r>
    <r>
      <rPr>
        <sz val="11"/>
        <color rgb="FFC00000"/>
        <rFont val="맑은 고딕"/>
        <family val="3"/>
        <charset val="129"/>
        <scheme val="minor"/>
      </rPr>
      <t>건물</t>
    </r>
    <r>
      <rPr>
        <sz val="11"/>
        <color theme="1"/>
        <rFont val="맑은 고딕"/>
        <family val="2"/>
        <charset val="129"/>
        <scheme val="minor"/>
      </rPr>
      <t>)전자세금계산서발행</t>
    </r>
    <phoneticPr fontId="3" type="noConversion"/>
  </si>
  <si>
    <t>합계금액</t>
    <phoneticPr fontId="3" type="noConversion"/>
  </si>
  <si>
    <t>공급가액</t>
    <phoneticPr fontId="3" type="noConversion"/>
  </si>
  <si>
    <t>세액</t>
    <phoneticPr fontId="3" type="noConversion"/>
  </si>
  <si>
    <t>(부가세 별도로 받는 경우)</t>
    <phoneticPr fontId="3" type="noConversion"/>
  </si>
  <si>
    <t>건물(공급가액)</t>
    <phoneticPr fontId="3" type="noConversion"/>
  </si>
  <si>
    <t>부가세</t>
    <phoneticPr fontId="3" type="noConversion"/>
  </si>
  <si>
    <t>case1.(건물분 부가세별도 수령)</t>
    <phoneticPr fontId="3" type="noConversion"/>
  </si>
  <si>
    <t>총받는금액(가정-부가세 별도)</t>
    <phoneticPr fontId="3" type="noConversion"/>
  </si>
  <si>
    <t xml:space="preserve">양도자 일반과세자의 건물분 세금계산서 발행의 경우 </t>
    <phoneticPr fontId="3" type="noConversion"/>
  </si>
  <si>
    <t>차액(부가세)</t>
    <phoneticPr fontId="3" type="noConversion"/>
  </si>
  <si>
    <t>실제 계약서상 구분</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</si>
</sst>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1" formatCode="_-* #,##0_-;\-* #,##0_-;_-* &quot;-&quot;_-;_-@_-"/>
    <numFmt numFmtId="176" formatCode="0.000%"/>
    <numFmt numFmtId="177" formatCode="0.0000%"/>
    <numFmt numFmtId="178" formatCode="0.000000000%"/>
  </numFmts>
  <fonts count="38">
    <font>
      <sz val="11"/>
      <color theme="1"/>
      <name val="맑은 고딕"/>
      <family val="2"/>
      <charset val="129"/>
      <scheme val="minor"/>
    </font>
    <font>
      <sz val="11"/>
      <color theme="1"/>
      <name val="맑은 고딕"/>
      <family val="2"/>
      <charset val="129"/>
      <scheme val="minor"/>
    </font>
    <font>
      <sz val="11"/>
      <color rgb="FFFF0000"/>
      <name val="맑은 고딕"/>
      <family val="2"/>
      <charset val="129"/>
      <scheme val="minor"/>
    </font>
    <font>
      <sz val="8"/>
      <name val="맑은 고딕"/>
      <family val="2"/>
      <charset val="129"/>
      <scheme val="minor"/>
    </font>
    <font>
      <b/>
      <sz val="9"/>
      <color indexed="81"/>
      <name val="Tahoma"/>
      <family val="2"/>
    </font>
    <font>
      <b/>
      <sz val="9"/>
      <color indexed="81"/>
      <name val="돋움"/>
      <family val="3"/>
      <charset val="129"/>
    </font>
    <font>
      <b/>
      <i/>
      <sz val="11"/>
      <color theme="1"/>
      <name val="맑은 고딕"/>
      <family val="3"/>
      <charset val="129"/>
      <scheme val="minor"/>
    </font>
    <font>
      <b/>
      <i/>
      <sz val="20"/>
      <color theme="1"/>
      <name val="맑은 고딕"/>
      <family val="3"/>
      <charset val="129"/>
      <scheme val="minor"/>
    </font>
    <font>
      <b/>
      <sz val="11"/>
      <color theme="1"/>
      <name val="맑은 고딕"/>
      <family val="3"/>
      <charset val="129"/>
      <scheme val="minor"/>
    </font>
    <font>
      <b/>
      <sz val="14"/>
      <color rgb="FF002060"/>
      <name val="맑은 고딕"/>
      <family val="3"/>
      <charset val="129"/>
      <scheme val="minor"/>
    </font>
    <font>
      <b/>
      <sz val="11"/>
      <color rgb="FF7030A0"/>
      <name val="맑은 고딕"/>
      <family val="3"/>
      <charset val="129"/>
      <scheme val="minor"/>
    </font>
    <font>
      <b/>
      <sz val="12"/>
      <color rgb="FFFF0000"/>
      <name val="맑은 고딕"/>
      <family val="3"/>
      <charset val="129"/>
      <scheme val="minor"/>
    </font>
    <font>
      <b/>
      <sz val="16"/>
      <color rgb="FF7030A0"/>
      <name val="맑은 고딕"/>
      <family val="3"/>
      <charset val="129"/>
      <scheme val="minor"/>
    </font>
    <font>
      <sz val="10"/>
      <color rgb="FF000000"/>
      <name val="굴림"/>
      <family val="3"/>
      <charset val="129"/>
    </font>
    <font>
      <b/>
      <sz val="11"/>
      <color rgb="FFFF0000"/>
      <name val="맑은 고딕"/>
      <family val="3"/>
      <charset val="129"/>
      <scheme val="minor"/>
    </font>
    <font>
      <sz val="11"/>
      <color theme="1"/>
      <name val="맑은 고딕"/>
      <family val="3"/>
      <charset val="129"/>
      <scheme val="minor"/>
    </font>
    <font>
      <sz val="11"/>
      <color theme="1"/>
      <name val="Arial"/>
      <family val="2"/>
    </font>
    <font>
      <sz val="10"/>
      <color theme="1"/>
      <name val="굴림"/>
      <family val="3"/>
      <charset val="129"/>
    </font>
    <font>
      <u/>
      <sz val="11"/>
      <color theme="10"/>
      <name val="맑은 고딕"/>
      <family val="3"/>
      <charset val="129"/>
    </font>
    <font>
      <sz val="11"/>
      <color rgb="FF7030A0"/>
      <name val="맑은 고딕"/>
      <family val="3"/>
      <charset val="129"/>
      <scheme val="minor"/>
    </font>
    <font>
      <b/>
      <sz val="11"/>
      <color theme="5"/>
      <name val="맑은 고딕"/>
      <family val="3"/>
      <charset val="129"/>
      <scheme val="minor"/>
    </font>
    <font>
      <b/>
      <sz val="11"/>
      <color rgb="FFC00000"/>
      <name val="맑은 고딕"/>
      <family val="3"/>
      <charset val="129"/>
      <scheme val="minor"/>
    </font>
    <font>
      <b/>
      <sz val="16"/>
      <color theme="5"/>
      <name val="맑은 고딕"/>
      <family val="3"/>
      <charset val="129"/>
      <scheme val="minor"/>
    </font>
    <font>
      <b/>
      <sz val="11"/>
      <color theme="8" tint="-0.499984740745262"/>
      <name val="맑은 고딕"/>
      <family val="3"/>
      <charset val="129"/>
      <scheme val="minor"/>
    </font>
    <font>
      <b/>
      <sz val="10"/>
      <color rgb="FFC00000"/>
      <name val="굴림"/>
      <family val="3"/>
      <charset val="129"/>
    </font>
    <font>
      <sz val="11"/>
      <color theme="0"/>
      <name val="맑은 고딕"/>
      <family val="2"/>
      <charset val="129"/>
      <scheme val="minor"/>
    </font>
    <font>
      <b/>
      <sz val="14"/>
      <color rgb="FF7030A0"/>
      <name val="맑은 고딕"/>
      <family val="3"/>
      <charset val="129"/>
      <scheme val="minor"/>
    </font>
    <font>
      <b/>
      <sz val="14"/>
      <color rgb="FFC00000"/>
      <name val="맑은 고딕"/>
      <family val="3"/>
      <charset val="129"/>
      <scheme val="minor"/>
    </font>
    <font>
      <b/>
      <sz val="11"/>
      <color theme="3"/>
      <name val="맑은 고딕"/>
      <family val="3"/>
      <charset val="129"/>
      <scheme val="minor"/>
    </font>
    <font>
      <b/>
      <sz val="10"/>
      <color theme="1"/>
      <name val="맑은 고딕"/>
      <family val="3"/>
      <charset val="129"/>
      <scheme val="minor"/>
    </font>
    <font>
      <b/>
      <sz val="14"/>
      <color theme="8" tint="-0.499984740745262"/>
      <name val="맑은 고딕"/>
      <family val="3"/>
      <charset val="129"/>
      <scheme val="minor"/>
    </font>
    <font>
      <b/>
      <u/>
      <sz val="11"/>
      <color rgb="FFC00000"/>
      <name val="맑은 고딕"/>
      <family val="3"/>
      <charset val="129"/>
      <scheme val="minor"/>
    </font>
    <font>
      <sz val="11"/>
      <color rgb="FF7030A0"/>
      <name val="맑은 고딕"/>
      <family val="2"/>
      <charset val="129"/>
      <scheme val="minor"/>
    </font>
    <font>
      <sz val="11"/>
      <color rgb="FF002060"/>
      <name val="맑은 고딕"/>
      <family val="2"/>
      <charset val="129"/>
      <scheme val="minor"/>
    </font>
    <font>
      <b/>
      <sz val="11"/>
      <color rgb="FF002060"/>
      <name val="맑은 고딕"/>
      <family val="3"/>
      <charset val="129"/>
      <scheme val="minor"/>
    </font>
    <font>
      <sz val="11"/>
      <color rgb="FFC00000"/>
      <name val="맑은 고딕"/>
      <family val="3"/>
      <charset val="129"/>
      <scheme val="minor"/>
    </font>
    <font>
      <sz val="11"/>
      <color rgb="FF0070C0"/>
      <name val="맑은 고딕"/>
      <family val="3"/>
      <charset val="129"/>
      <scheme val="minor"/>
    </font>
    <font>
      <sz val="9"/>
      <color rgb="FF000000"/>
      <name val="Malgun Gothic"/>
      <family val="3"/>
      <charset val="129"/>
    </font>
  </fonts>
  <fills count="11">
    <fill>
      <patternFill patternType="none"/>
    </fill>
    <fill>
      <patternFill patternType="gray125"/>
    </fill>
    <fill>
      <patternFill patternType="solid">
        <fgColor theme="5" tint="0.79998168889431442"/>
        <bgColor indexed="64"/>
      </patternFill>
    </fill>
    <fill>
      <patternFill patternType="solid">
        <fgColor theme="4" tint="0.79998168889431442"/>
        <bgColor indexed="64"/>
      </patternFill>
    </fill>
    <fill>
      <patternFill patternType="solid">
        <fgColor theme="0" tint="-0.499984740745262"/>
        <bgColor indexed="64"/>
      </patternFill>
    </fill>
    <fill>
      <patternFill patternType="solid">
        <fgColor theme="6" tint="0.59999389629810485"/>
        <bgColor indexed="64"/>
      </patternFill>
    </fill>
    <fill>
      <patternFill patternType="solid">
        <fgColor theme="7" tint="0.59999389629810485"/>
        <bgColor indexed="64"/>
      </patternFill>
    </fill>
    <fill>
      <patternFill patternType="solid">
        <fgColor rgb="FF002060"/>
        <bgColor indexed="64"/>
      </patternFill>
    </fill>
    <fill>
      <patternFill patternType="solid">
        <fgColor rgb="FFFFFF00"/>
        <bgColor indexed="64"/>
      </patternFill>
    </fill>
    <fill>
      <patternFill patternType="solid">
        <fgColor theme="9" tint="0.59999389629810485"/>
        <bgColor indexed="64"/>
      </patternFill>
    </fill>
    <fill>
      <patternFill patternType="solid">
        <fgColor rgb="FF00B050"/>
        <bgColor indexed="64"/>
      </patternFill>
    </fill>
  </fills>
  <borders count="47">
    <border>
      <left/>
      <right/>
      <top/>
      <bottom/>
      <diagonal/>
    </border>
    <border>
      <left style="thin">
        <color indexed="64"/>
      </left>
      <right style="thin">
        <color indexed="64"/>
      </right>
      <top style="thin">
        <color indexed="64"/>
      </top>
      <bottom style="thin">
        <color indexed="64"/>
      </bottom>
      <diagonal/>
    </border>
    <border>
      <left style="thick">
        <color rgb="FFFF0000"/>
      </left>
      <right style="thick">
        <color rgb="FFFF0000"/>
      </right>
      <top style="thick">
        <color rgb="FFFF0000"/>
      </top>
      <bottom style="thick">
        <color rgb="FFFF0000"/>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ck">
        <color rgb="FFFF0000"/>
      </left>
      <right style="thin">
        <color indexed="64"/>
      </right>
      <top style="thick">
        <color rgb="FFFF0000"/>
      </top>
      <bottom style="thick">
        <color rgb="FFFF0000"/>
      </bottom>
      <diagonal/>
    </border>
    <border>
      <left style="thin">
        <color indexed="64"/>
      </left>
      <right style="thick">
        <color rgb="FFFF0000"/>
      </right>
      <top style="thick">
        <color rgb="FFFF0000"/>
      </top>
      <bottom style="thick">
        <color rgb="FFFF0000"/>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top/>
      <bottom style="thin">
        <color indexed="64"/>
      </bottom>
      <diagonal/>
    </border>
    <border>
      <left/>
      <right/>
      <top/>
      <bottom style="thin">
        <color indexed="64"/>
      </bottom>
      <diagonal/>
    </border>
    <border>
      <left style="medium">
        <color indexed="64"/>
      </left>
      <right style="medium">
        <color indexed="64"/>
      </right>
      <top/>
      <bottom style="medium">
        <color indexed="64"/>
      </bottom>
      <diagonal/>
    </border>
    <border>
      <left style="medium">
        <color rgb="FFC00000"/>
      </left>
      <right style="medium">
        <color rgb="FFC00000"/>
      </right>
      <top style="medium">
        <color rgb="FFC00000"/>
      </top>
      <bottom style="medium">
        <color rgb="FFC00000"/>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ck">
        <color rgb="FFC00000"/>
      </left>
      <right style="thick">
        <color rgb="FFC00000"/>
      </right>
      <top style="thick">
        <color rgb="FFC00000"/>
      </top>
      <bottom style="thin">
        <color indexed="64"/>
      </bottom>
      <diagonal/>
    </border>
    <border>
      <left style="thick">
        <color rgb="FFC00000"/>
      </left>
      <right style="thick">
        <color rgb="FFC00000"/>
      </right>
      <top style="thin">
        <color indexed="64"/>
      </top>
      <bottom style="thin">
        <color indexed="64"/>
      </bottom>
      <diagonal/>
    </border>
    <border>
      <left style="thick">
        <color rgb="FFC00000"/>
      </left>
      <right style="thick">
        <color rgb="FFC00000"/>
      </right>
      <top style="thin">
        <color indexed="64"/>
      </top>
      <bottom style="thick">
        <color rgb="FFC00000"/>
      </bottom>
      <diagonal/>
    </border>
    <border>
      <left/>
      <right style="thin">
        <color indexed="64"/>
      </right>
      <top/>
      <bottom style="thin">
        <color indexed="64"/>
      </bottom>
      <diagonal/>
    </border>
    <border>
      <left style="thin">
        <color indexed="64"/>
      </left>
      <right style="thin">
        <color indexed="64"/>
      </right>
      <top/>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right style="thin">
        <color indexed="64"/>
      </right>
      <top/>
      <bottom/>
      <diagonal/>
    </border>
    <border>
      <left style="thin">
        <color indexed="64"/>
      </left>
      <right style="medium">
        <color indexed="64"/>
      </right>
      <top/>
      <bottom/>
      <diagonal/>
    </border>
    <border>
      <left style="thin">
        <color indexed="64"/>
      </left>
      <right/>
      <top/>
      <bottom style="double">
        <color indexed="64"/>
      </bottom>
      <diagonal/>
    </border>
    <border>
      <left style="thin">
        <color rgb="FFFF0000"/>
      </left>
      <right style="thin">
        <color rgb="FFFF0000"/>
      </right>
      <top/>
      <bottom style="double">
        <color theme="1"/>
      </bottom>
      <diagonal/>
    </border>
    <border>
      <left/>
      <right style="thin">
        <color indexed="64"/>
      </right>
      <top/>
      <bottom style="double">
        <color indexed="64"/>
      </bottom>
      <diagonal/>
    </border>
    <border>
      <left style="thin">
        <color rgb="FFFF0000"/>
      </left>
      <right/>
      <top style="thin">
        <color indexed="64"/>
      </top>
      <bottom style="double">
        <color indexed="64"/>
      </bottom>
      <diagonal/>
    </border>
    <border>
      <left style="medium">
        <color rgb="FFFF0000"/>
      </left>
      <right style="thin">
        <color rgb="FFFF0000"/>
      </right>
      <top style="medium">
        <color rgb="FFFF0000"/>
      </top>
      <bottom style="medium">
        <color rgb="FFFF0000"/>
      </bottom>
      <diagonal/>
    </border>
    <border>
      <left style="thin">
        <color rgb="FFFF0000"/>
      </left>
      <right style="thin">
        <color rgb="FFFF0000"/>
      </right>
      <top style="medium">
        <color rgb="FFFF0000"/>
      </top>
      <bottom style="medium">
        <color rgb="FFFF0000"/>
      </bottom>
      <diagonal/>
    </border>
    <border>
      <left style="thin">
        <color rgb="FFFF0000"/>
      </left>
      <right style="medium">
        <color rgb="FFFF0000"/>
      </right>
      <top style="medium">
        <color rgb="FFFF0000"/>
      </top>
      <bottom style="medium">
        <color rgb="FFFF0000"/>
      </bottom>
      <diagonal/>
    </border>
  </borders>
  <cellStyleXfs count="4">
    <xf numFmtId="0" fontId="0" fillId="0" borderId="0">
      <alignment vertical="center"/>
    </xf>
    <xf numFmtId="9" fontId="1" fillId="0" borderId="0" applyFont="0" applyFill="0" applyBorder="0" applyAlignment="0" applyProtection="0">
      <alignment vertical="center"/>
    </xf>
    <xf numFmtId="0" fontId="18" fillId="0" borderId="0" applyNumberFormat="0" applyFill="0" applyBorder="0" applyAlignment="0" applyProtection="0">
      <alignment vertical="top"/>
      <protection locked="0"/>
    </xf>
    <xf numFmtId="41" fontId="1" fillId="0" borderId="0" applyFont="0" applyFill="0" applyBorder="0" applyAlignment="0" applyProtection="0">
      <alignment vertical="center"/>
    </xf>
  </cellStyleXfs>
  <cellXfs count="160">
    <xf numFmtId="0" fontId="0" fillId="0" borderId="0" xfId="0">
      <alignment vertical="center"/>
    </xf>
    <xf numFmtId="3" fontId="0" fillId="0" borderId="0" xfId="0" applyNumberFormat="1">
      <alignment vertical="center"/>
    </xf>
    <xf numFmtId="176" fontId="0" fillId="0" borderId="0" xfId="1" applyNumberFormat="1" applyFont="1">
      <alignment vertical="center"/>
    </xf>
    <xf numFmtId="177" fontId="0" fillId="0" borderId="0" xfId="1" applyNumberFormat="1" applyFont="1">
      <alignment vertical="center"/>
    </xf>
    <xf numFmtId="0" fontId="7" fillId="0" borderId="0" xfId="0" applyFont="1">
      <alignment vertical="center"/>
    </xf>
    <xf numFmtId="0" fontId="0" fillId="0" borderId="1" xfId="0" applyBorder="1">
      <alignment vertical="center"/>
    </xf>
    <xf numFmtId="0" fontId="0" fillId="0" borderId="1" xfId="0" applyBorder="1" applyAlignment="1">
      <alignment horizontal="center" vertical="center"/>
    </xf>
    <xf numFmtId="3" fontId="0" fillId="0" borderId="1" xfId="0" applyNumberFormat="1" applyBorder="1">
      <alignment vertical="center"/>
    </xf>
    <xf numFmtId="177" fontId="0" fillId="0" borderId="1" xfId="0" applyNumberFormat="1" applyBorder="1">
      <alignment vertical="center"/>
    </xf>
    <xf numFmtId="0" fontId="8" fillId="2" borderId="1" xfId="0" applyFont="1" applyFill="1" applyBorder="1" applyAlignment="1">
      <alignment horizontal="center" vertical="center"/>
    </xf>
    <xf numFmtId="0" fontId="2" fillId="0" borderId="0" xfId="0" applyFont="1">
      <alignment vertical="center"/>
    </xf>
    <xf numFmtId="3" fontId="0" fillId="0" borderId="1" xfId="0" applyNumberFormat="1" applyBorder="1" applyAlignment="1">
      <alignment horizontal="left" vertical="center"/>
    </xf>
    <xf numFmtId="3" fontId="0" fillId="0" borderId="1" xfId="0" applyNumberFormat="1" applyBorder="1" applyAlignment="1">
      <alignment horizontal="center" vertical="center"/>
    </xf>
    <xf numFmtId="3" fontId="6" fillId="0" borderId="1" xfId="0" applyNumberFormat="1" applyFont="1" applyBorder="1">
      <alignment vertical="center"/>
    </xf>
    <xf numFmtId="3" fontId="9" fillId="0" borderId="1" xfId="0" applyNumberFormat="1" applyFont="1" applyBorder="1">
      <alignment vertical="center"/>
    </xf>
    <xf numFmtId="3" fontId="11" fillId="0" borderId="0" xfId="0" applyNumberFormat="1" applyFont="1">
      <alignment vertical="center"/>
    </xf>
    <xf numFmtId="0" fontId="0" fillId="0" borderId="0" xfId="0" applyAlignment="1">
      <alignment vertical="center" wrapText="1"/>
    </xf>
    <xf numFmtId="0" fontId="0" fillId="0" borderId="0" xfId="0" applyAlignment="1">
      <alignment vertical="center"/>
    </xf>
    <xf numFmtId="0" fontId="13" fillId="0" borderId="0" xfId="0" applyFont="1" applyAlignment="1">
      <alignment horizontal="justify" vertical="center"/>
    </xf>
    <xf numFmtId="0" fontId="15" fillId="0" borderId="0" xfId="0" applyFont="1" applyAlignment="1">
      <alignment vertical="center"/>
    </xf>
    <xf numFmtId="0" fontId="8" fillId="0" borderId="0" xfId="0" applyFont="1" applyAlignment="1">
      <alignment vertical="center"/>
    </xf>
    <xf numFmtId="0" fontId="16" fillId="0" borderId="0" xfId="0" applyFont="1">
      <alignment vertical="center"/>
    </xf>
    <xf numFmtId="0" fontId="17" fillId="0" borderId="0" xfId="0" applyFont="1">
      <alignment vertical="center"/>
    </xf>
    <xf numFmtId="0" fontId="17" fillId="0" borderId="0" xfId="0" applyFont="1" applyAlignment="1">
      <alignment horizontal="left" vertical="center"/>
    </xf>
    <xf numFmtId="0" fontId="18" fillId="0" borderId="0" xfId="2" applyAlignment="1" applyProtection="1">
      <alignment vertical="center"/>
    </xf>
    <xf numFmtId="0" fontId="0" fillId="0" borderId="3" xfId="0" applyBorder="1" applyAlignment="1">
      <alignment horizontal="center" vertical="center"/>
    </xf>
    <xf numFmtId="3" fontId="0" fillId="3" borderId="4" xfId="0" applyNumberFormat="1" applyFill="1" applyBorder="1">
      <alignment vertical="center"/>
    </xf>
    <xf numFmtId="0" fontId="8" fillId="2" borderId="5" xfId="0" applyFont="1" applyFill="1" applyBorder="1" applyAlignment="1">
      <alignment horizontal="center" vertical="center"/>
    </xf>
    <xf numFmtId="177" fontId="0" fillId="0" borderId="6" xfId="1" applyNumberFormat="1" applyFont="1" applyBorder="1">
      <alignment vertical="center"/>
    </xf>
    <xf numFmtId="0" fontId="0" fillId="0" borderId="3" xfId="0" applyBorder="1">
      <alignment vertical="center"/>
    </xf>
    <xf numFmtId="3" fontId="12" fillId="0" borderId="2" xfId="0" applyNumberFormat="1" applyFont="1" applyBorder="1" applyAlignment="1">
      <alignment vertical="center" shrinkToFit="1"/>
    </xf>
    <xf numFmtId="3" fontId="10" fillId="0" borderId="7" xfId="0" applyNumberFormat="1" applyFont="1" applyBorder="1">
      <alignment vertical="center"/>
    </xf>
    <xf numFmtId="3" fontId="10" fillId="0" borderId="8" xfId="0" applyNumberFormat="1" applyFont="1" applyBorder="1">
      <alignment vertical="center"/>
    </xf>
    <xf numFmtId="0" fontId="10" fillId="0" borderId="0" xfId="0" applyFont="1" applyAlignment="1">
      <alignment vertical="center"/>
    </xf>
    <xf numFmtId="0" fontId="20" fillId="0" borderId="0" xfId="0" applyFont="1" applyAlignment="1">
      <alignment vertical="center"/>
    </xf>
    <xf numFmtId="10" fontId="0" fillId="0" borderId="1" xfId="1" applyNumberFormat="1" applyFont="1" applyBorder="1">
      <alignment vertical="center"/>
    </xf>
    <xf numFmtId="0" fontId="0" fillId="4" borderId="1" xfId="0" applyFill="1" applyBorder="1">
      <alignment vertical="center"/>
    </xf>
    <xf numFmtId="3" fontId="0" fillId="0" borderId="4" xfId="0" applyNumberFormat="1" applyBorder="1">
      <alignment vertical="center"/>
    </xf>
    <xf numFmtId="3" fontId="0" fillId="0" borderId="6" xfId="0" applyNumberFormat="1" applyBorder="1">
      <alignment vertical="center"/>
    </xf>
    <xf numFmtId="3" fontId="0" fillId="0" borderId="10" xfId="0" applyNumberFormat="1" applyBorder="1">
      <alignment vertical="center"/>
    </xf>
    <xf numFmtId="3" fontId="0" fillId="0" borderId="11" xfId="0" applyNumberFormat="1" applyBorder="1">
      <alignment vertical="center"/>
    </xf>
    <xf numFmtId="0" fontId="0" fillId="4" borderId="3" xfId="0" applyFill="1" applyBorder="1">
      <alignment vertical="center"/>
    </xf>
    <xf numFmtId="0" fontId="0" fillId="0" borderId="5" xfId="0" applyBorder="1" applyAlignment="1">
      <alignment horizontal="center" vertical="center"/>
    </xf>
    <xf numFmtId="0" fontId="0" fillId="0" borderId="6" xfId="0" applyBorder="1">
      <alignment vertical="center"/>
    </xf>
    <xf numFmtId="0" fontId="0" fillId="0" borderId="12" xfId="0" applyBorder="1">
      <alignment vertical="center"/>
    </xf>
    <xf numFmtId="3" fontId="0" fillId="0" borderId="12" xfId="0" applyNumberFormat="1" applyBorder="1">
      <alignment vertical="center"/>
    </xf>
    <xf numFmtId="10" fontId="0" fillId="0" borderId="6" xfId="0" applyNumberFormat="1" applyBorder="1">
      <alignment vertical="center"/>
    </xf>
    <xf numFmtId="10" fontId="0" fillId="0" borderId="12" xfId="1" applyNumberFormat="1" applyFont="1" applyBorder="1">
      <alignment vertical="center"/>
    </xf>
    <xf numFmtId="3" fontId="0" fillId="0" borderId="5" xfId="0" applyNumberFormat="1" applyBorder="1">
      <alignment vertical="center"/>
    </xf>
    <xf numFmtId="0" fontId="0" fillId="0" borderId="14" xfId="0" applyBorder="1">
      <alignment vertical="center"/>
    </xf>
    <xf numFmtId="3" fontId="0" fillId="0" borderId="14" xfId="0" applyNumberFormat="1" applyBorder="1">
      <alignment vertical="center"/>
    </xf>
    <xf numFmtId="0" fontId="0" fillId="0" borderId="1" xfId="0" applyFill="1" applyBorder="1" applyAlignment="1">
      <alignment horizontal="center" vertical="center"/>
    </xf>
    <xf numFmtId="0" fontId="0" fillId="4" borderId="4" xfId="0" applyFill="1" applyBorder="1">
      <alignment vertical="center"/>
    </xf>
    <xf numFmtId="178" fontId="0" fillId="0" borderId="1" xfId="0" applyNumberFormat="1" applyBorder="1">
      <alignment vertical="center"/>
    </xf>
    <xf numFmtId="0" fontId="0" fillId="0" borderId="0" xfId="0" applyFill="1" applyBorder="1">
      <alignment vertical="center"/>
    </xf>
    <xf numFmtId="0" fontId="0" fillId="0" borderId="6" xfId="0" applyBorder="1" applyAlignment="1">
      <alignment horizontal="center" vertical="center"/>
    </xf>
    <xf numFmtId="0" fontId="22" fillId="0" borderId="0" xfId="0" applyFont="1">
      <alignment vertical="center"/>
    </xf>
    <xf numFmtId="0" fontId="0" fillId="5" borderId="1" xfId="0" applyFill="1" applyBorder="1" applyAlignment="1">
      <alignment horizontal="center" vertical="center"/>
    </xf>
    <xf numFmtId="3" fontId="0" fillId="5" borderId="1" xfId="0" applyNumberFormat="1" applyFill="1" applyBorder="1" applyAlignment="1">
      <alignment horizontal="center" vertical="center"/>
    </xf>
    <xf numFmtId="3" fontId="0" fillId="5" borderId="5" xfId="0" applyNumberFormat="1" applyFill="1" applyBorder="1" applyAlignment="1">
      <alignment horizontal="center" vertical="center"/>
    </xf>
    <xf numFmtId="0" fontId="0" fillId="6" borderId="6" xfId="0" applyFill="1" applyBorder="1" applyAlignment="1">
      <alignment horizontal="center" vertical="center"/>
    </xf>
    <xf numFmtId="3" fontId="0" fillId="6" borderId="6" xfId="0" applyNumberFormat="1" applyFill="1" applyBorder="1">
      <alignment vertical="center"/>
    </xf>
    <xf numFmtId="3" fontId="20" fillId="6" borderId="6" xfId="0" applyNumberFormat="1" applyFont="1" applyFill="1" applyBorder="1">
      <alignment vertical="center"/>
    </xf>
    <xf numFmtId="3" fontId="20" fillId="6" borderId="13" xfId="0" applyNumberFormat="1" applyFont="1" applyFill="1" applyBorder="1">
      <alignment vertical="center"/>
    </xf>
    <xf numFmtId="3" fontId="20" fillId="6" borderId="9" xfId="0" applyNumberFormat="1" applyFont="1" applyFill="1" applyBorder="1">
      <alignment vertical="center"/>
    </xf>
    <xf numFmtId="3" fontId="20" fillId="6" borderId="15" xfId="0" applyNumberFormat="1" applyFont="1" applyFill="1" applyBorder="1">
      <alignment vertical="center"/>
    </xf>
    <xf numFmtId="10" fontId="0" fillId="0" borderId="0" xfId="0" applyNumberFormat="1">
      <alignment vertical="center"/>
    </xf>
    <xf numFmtId="0" fontId="2" fillId="0" borderId="0" xfId="0" applyFont="1" applyAlignment="1">
      <alignment vertical="center"/>
    </xf>
    <xf numFmtId="0" fontId="23" fillId="0" borderId="0" xfId="0" applyFont="1">
      <alignment vertical="center"/>
    </xf>
    <xf numFmtId="0" fontId="0" fillId="0" borderId="1" xfId="0" applyBorder="1" applyAlignment="1">
      <alignment horizontal="center" vertical="center"/>
    </xf>
    <xf numFmtId="0" fontId="21" fillId="0" borderId="0" xfId="0" applyFont="1" applyAlignment="1">
      <alignment vertical="center"/>
    </xf>
    <xf numFmtId="0" fontId="21" fillId="0" borderId="0" xfId="0" applyFont="1">
      <alignment vertical="center"/>
    </xf>
    <xf numFmtId="0" fontId="23" fillId="0" borderId="0" xfId="0" applyFont="1" applyAlignment="1">
      <alignment vertical="center"/>
    </xf>
    <xf numFmtId="0" fontId="24" fillId="0" borderId="0" xfId="0" applyFont="1">
      <alignment vertical="center"/>
    </xf>
    <xf numFmtId="3" fontId="10" fillId="0" borderId="16" xfId="0" applyNumberFormat="1" applyFont="1" applyBorder="1">
      <alignment vertical="center"/>
    </xf>
    <xf numFmtId="0" fontId="0" fillId="0" borderId="17" xfId="0" applyBorder="1">
      <alignment vertical="center"/>
    </xf>
    <xf numFmtId="10" fontId="0" fillId="0" borderId="4" xfId="1" applyNumberFormat="1" applyFont="1" applyBorder="1">
      <alignment vertical="center"/>
    </xf>
    <xf numFmtId="10" fontId="0" fillId="0" borderId="18" xfId="1" applyNumberFormat="1" applyFont="1" applyBorder="1">
      <alignment vertical="center"/>
    </xf>
    <xf numFmtId="0" fontId="0" fillId="5" borderId="5" xfId="0" applyFill="1" applyBorder="1" applyAlignment="1">
      <alignment horizontal="center" vertical="center"/>
    </xf>
    <xf numFmtId="3" fontId="10" fillId="0" borderId="19" xfId="0" applyNumberFormat="1" applyFont="1" applyBorder="1">
      <alignment vertical="center"/>
    </xf>
    <xf numFmtId="3" fontId="10" fillId="0" borderId="20" xfId="0" applyNumberFormat="1" applyFont="1" applyBorder="1">
      <alignment vertical="center"/>
    </xf>
    <xf numFmtId="3" fontId="10" fillId="0" borderId="21" xfId="0" applyNumberFormat="1" applyFont="1" applyBorder="1">
      <alignment vertical="center"/>
    </xf>
    <xf numFmtId="0" fontId="0" fillId="0" borderId="17" xfId="0" applyBorder="1" applyAlignment="1">
      <alignment horizontal="center" vertical="center"/>
    </xf>
    <xf numFmtId="0" fontId="0" fillId="5" borderId="1" xfId="0" applyFill="1" applyBorder="1" applyAlignment="1">
      <alignment horizontal="center" vertical="center" shrinkToFit="1"/>
    </xf>
    <xf numFmtId="3" fontId="0" fillId="0" borderId="22" xfId="0" applyNumberFormat="1" applyBorder="1">
      <alignment vertical="center"/>
    </xf>
    <xf numFmtId="10" fontId="0" fillId="0" borderId="0" xfId="1" applyNumberFormat="1" applyFont="1">
      <alignment vertical="center"/>
    </xf>
    <xf numFmtId="10" fontId="0" fillId="6" borderId="6" xfId="0" applyNumberFormat="1" applyFill="1" applyBorder="1">
      <alignment vertical="center"/>
    </xf>
    <xf numFmtId="3" fontId="0" fillId="0" borderId="3" xfId="0" applyNumberFormat="1" applyFill="1" applyBorder="1">
      <alignment vertical="center"/>
    </xf>
    <xf numFmtId="0" fontId="25" fillId="7" borderId="12" xfId="0" applyFont="1" applyFill="1" applyBorder="1" applyAlignment="1">
      <alignment horizontal="center" vertical="center"/>
    </xf>
    <xf numFmtId="3" fontId="0" fillId="0" borderId="3" xfId="0" applyNumberFormat="1" applyBorder="1">
      <alignment vertical="center"/>
    </xf>
    <xf numFmtId="3" fontId="0" fillId="0" borderId="9" xfId="0" applyNumberFormat="1" applyBorder="1">
      <alignment vertical="center"/>
    </xf>
    <xf numFmtId="0" fontId="0" fillId="5" borderId="23" xfId="0" applyFill="1" applyBorder="1" applyAlignment="1">
      <alignment horizontal="center" vertical="center"/>
    </xf>
    <xf numFmtId="0" fontId="0" fillId="0" borderId="5" xfId="0" applyBorder="1" applyAlignment="1">
      <alignment horizontal="center" vertical="center" shrinkToFit="1"/>
    </xf>
    <xf numFmtId="0" fontId="0" fillId="0" borderId="24" xfId="0" applyBorder="1" applyAlignment="1">
      <alignment horizontal="center" vertical="center"/>
    </xf>
    <xf numFmtId="0" fontId="0" fillId="0" borderId="26" xfId="0" applyBorder="1">
      <alignment vertical="center"/>
    </xf>
    <xf numFmtId="0" fontId="0" fillId="0" borderId="28" xfId="0" applyBorder="1">
      <alignment vertical="center"/>
    </xf>
    <xf numFmtId="0" fontId="0" fillId="0" borderId="29" xfId="0" applyBorder="1" applyAlignment="1">
      <alignment horizontal="center" vertical="center"/>
    </xf>
    <xf numFmtId="0" fontId="0" fillId="0" borderId="30" xfId="0" applyBorder="1">
      <alignment vertical="center"/>
    </xf>
    <xf numFmtId="0" fontId="0" fillId="0" borderId="30" xfId="0" applyBorder="1" applyAlignment="1">
      <alignment horizontal="center" vertical="center"/>
    </xf>
    <xf numFmtId="0" fontId="0" fillId="0" borderId="31" xfId="0" applyBorder="1">
      <alignment vertical="center"/>
    </xf>
    <xf numFmtId="0" fontId="8" fillId="0" borderId="0" xfId="0" applyFont="1">
      <alignment vertical="center"/>
    </xf>
    <xf numFmtId="0" fontId="14" fillId="0" borderId="0" xfId="0" applyFont="1">
      <alignment vertical="center"/>
    </xf>
    <xf numFmtId="0" fontId="0" fillId="0" borderId="0" xfId="0" applyAlignment="1">
      <alignment horizontal="left" vertical="center" indent="1"/>
    </xf>
    <xf numFmtId="0" fontId="0" fillId="0" borderId="0" xfId="0" applyAlignment="1">
      <alignment horizontal="left" vertical="center" indent="2"/>
    </xf>
    <xf numFmtId="0" fontId="0" fillId="0" borderId="0" xfId="0" applyAlignment="1">
      <alignment horizontal="left" vertical="center"/>
    </xf>
    <xf numFmtId="0" fontId="26" fillId="0" borderId="0" xfId="0" applyFont="1">
      <alignment vertical="center"/>
    </xf>
    <xf numFmtId="0" fontId="0" fillId="0" borderId="0" xfId="0" applyAlignment="1">
      <alignment horizontal="left" vertical="center" indent="3"/>
    </xf>
    <xf numFmtId="0" fontId="0" fillId="0" borderId="32" xfId="0" applyBorder="1" applyAlignment="1">
      <alignment horizontal="left" vertical="center" indent="1"/>
    </xf>
    <xf numFmtId="0" fontId="0" fillId="0" borderId="33" xfId="0" applyBorder="1">
      <alignment vertical="center"/>
    </xf>
    <xf numFmtId="0" fontId="0" fillId="0" borderId="34" xfId="0" applyBorder="1">
      <alignment vertical="center"/>
    </xf>
    <xf numFmtId="0" fontId="0" fillId="0" borderId="25" xfId="0" applyBorder="1" applyAlignment="1">
      <alignment horizontal="left" vertical="center" indent="1"/>
    </xf>
    <xf numFmtId="0" fontId="0" fillId="0" borderId="0" xfId="0" applyBorder="1">
      <alignment vertical="center"/>
    </xf>
    <xf numFmtId="0" fontId="0" fillId="0" borderId="27" xfId="0" applyBorder="1" applyAlignment="1">
      <alignment horizontal="left" vertical="center" indent="1"/>
    </xf>
    <xf numFmtId="0" fontId="0" fillId="0" borderId="35" xfId="0" applyBorder="1">
      <alignment vertical="center"/>
    </xf>
    <xf numFmtId="0" fontId="15" fillId="0" borderId="0" xfId="0" applyFont="1" applyAlignment="1">
      <alignment horizontal="left" vertical="center" indent="1"/>
    </xf>
    <xf numFmtId="0" fontId="21" fillId="0" borderId="3" xfId="0" applyFont="1" applyBorder="1" applyAlignment="1">
      <alignment horizontal="center" vertical="center" wrapText="1"/>
    </xf>
    <xf numFmtId="0" fontId="29" fillId="2" borderId="5" xfId="0" applyFont="1" applyFill="1" applyBorder="1" applyAlignment="1">
      <alignment horizontal="center" vertical="center"/>
    </xf>
    <xf numFmtId="0" fontId="0" fillId="0" borderId="1" xfId="0" applyBorder="1" applyAlignment="1">
      <alignment horizontal="center" vertical="center"/>
    </xf>
    <xf numFmtId="0" fontId="0" fillId="0" borderId="12" xfId="0" applyBorder="1" applyAlignment="1">
      <alignment horizontal="center" vertical="center"/>
    </xf>
    <xf numFmtId="0" fontId="0" fillId="0" borderId="0" xfId="0" applyAlignment="1">
      <alignment horizontal="center" vertical="center"/>
    </xf>
    <xf numFmtId="0" fontId="0" fillId="0" borderId="14" xfId="0" applyBorder="1" applyAlignment="1">
      <alignment horizontal="center" vertical="center"/>
    </xf>
    <xf numFmtId="0" fontId="0" fillId="0" borderId="36" xfId="0" applyBorder="1">
      <alignment vertical="center"/>
    </xf>
    <xf numFmtId="0" fontId="0" fillId="0" borderId="37" xfId="0" applyBorder="1">
      <alignment vertical="center"/>
    </xf>
    <xf numFmtId="0" fontId="0" fillId="0" borderId="38" xfId="0" applyBorder="1">
      <alignment vertical="center"/>
    </xf>
    <xf numFmtId="0" fontId="30" fillId="0" borderId="0" xfId="0" applyFont="1">
      <alignment vertical="center"/>
    </xf>
    <xf numFmtId="0" fontId="0" fillId="0" borderId="39" xfId="0" applyBorder="1">
      <alignment vertical="center"/>
    </xf>
    <xf numFmtId="0" fontId="0" fillId="0" borderId="0" xfId="0" quotePrefix="1">
      <alignment vertical="center"/>
    </xf>
    <xf numFmtId="0" fontId="0" fillId="0" borderId="0" xfId="0" applyAlignment="1">
      <alignment horizontal="right" vertical="center"/>
    </xf>
    <xf numFmtId="41" fontId="0" fillId="0" borderId="1" xfId="3" applyFont="1" applyBorder="1">
      <alignment vertical="center"/>
    </xf>
    <xf numFmtId="41" fontId="32" fillId="0" borderId="12" xfId="3" applyFont="1" applyBorder="1">
      <alignment vertical="center"/>
    </xf>
    <xf numFmtId="41" fontId="33" fillId="0" borderId="12" xfId="3" applyFont="1" applyBorder="1">
      <alignment vertical="center"/>
    </xf>
    <xf numFmtId="41" fontId="0" fillId="0" borderId="12" xfId="3" applyFont="1" applyBorder="1">
      <alignment vertical="center"/>
    </xf>
    <xf numFmtId="41" fontId="0" fillId="0" borderId="6" xfId="3" applyFont="1" applyBorder="1">
      <alignment vertical="center"/>
    </xf>
    <xf numFmtId="0" fontId="0" fillId="0" borderId="1" xfId="0" applyBorder="1" applyAlignment="1">
      <alignment horizontal="center" vertical="center"/>
    </xf>
    <xf numFmtId="41" fontId="0" fillId="0" borderId="18" xfId="3" applyFont="1" applyBorder="1">
      <alignment vertical="center"/>
    </xf>
    <xf numFmtId="41" fontId="0" fillId="0" borderId="5" xfId="3" applyFont="1" applyBorder="1">
      <alignment vertical="center"/>
    </xf>
    <xf numFmtId="0" fontId="0" fillId="8" borderId="1" xfId="0" applyFill="1" applyBorder="1" applyAlignment="1">
      <alignment horizontal="center" vertical="center"/>
    </xf>
    <xf numFmtId="0" fontId="0" fillId="0" borderId="40" xfId="0" applyBorder="1" applyAlignment="1">
      <alignment horizontal="center" vertical="center"/>
    </xf>
    <xf numFmtId="10" fontId="10" fillId="9" borderId="41" xfId="1" applyNumberFormat="1" applyFont="1" applyFill="1" applyBorder="1">
      <alignment vertical="center"/>
    </xf>
    <xf numFmtId="10" fontId="34" fillId="9" borderId="41" xfId="1" applyNumberFormat="1" applyFont="1" applyFill="1" applyBorder="1">
      <alignment vertical="center"/>
    </xf>
    <xf numFmtId="10" fontId="0" fillId="0" borderId="42" xfId="1" applyNumberFormat="1" applyFont="1" applyBorder="1">
      <alignment vertical="center"/>
    </xf>
    <xf numFmtId="10" fontId="0" fillId="0" borderId="6" xfId="3" applyNumberFormat="1" applyFont="1" applyBorder="1">
      <alignment vertical="center"/>
    </xf>
    <xf numFmtId="0" fontId="36" fillId="0" borderId="0" xfId="0" applyFont="1">
      <alignment vertical="center"/>
    </xf>
    <xf numFmtId="3" fontId="10" fillId="9" borderId="1" xfId="0" applyNumberFormat="1" applyFont="1" applyFill="1" applyBorder="1">
      <alignment vertical="center"/>
    </xf>
    <xf numFmtId="10" fontId="0" fillId="0" borderId="0" xfId="1" applyNumberFormat="1" applyFont="1" applyBorder="1">
      <alignment vertical="center"/>
    </xf>
    <xf numFmtId="41" fontId="0" fillId="0" borderId="1" xfId="0" applyNumberFormat="1" applyBorder="1">
      <alignment vertical="center"/>
    </xf>
    <xf numFmtId="10" fontId="0" fillId="10" borderId="1" xfId="1" applyNumberFormat="1" applyFont="1" applyFill="1" applyBorder="1">
      <alignment vertical="center"/>
    </xf>
    <xf numFmtId="10" fontId="10" fillId="9" borderId="43" xfId="1" applyNumberFormat="1" applyFont="1" applyFill="1" applyBorder="1">
      <alignment vertical="center"/>
    </xf>
    <xf numFmtId="41" fontId="0" fillId="10" borderId="5" xfId="3" applyFont="1" applyFill="1" applyBorder="1">
      <alignment vertical="center"/>
    </xf>
    <xf numFmtId="41" fontId="10" fillId="9" borderId="45" xfId="3" applyFont="1" applyFill="1" applyBorder="1">
      <alignment vertical="center"/>
    </xf>
    <xf numFmtId="41" fontId="10" fillId="9" borderId="46" xfId="3" applyFont="1" applyFill="1" applyBorder="1">
      <alignment vertical="center"/>
    </xf>
    <xf numFmtId="41" fontId="10" fillId="9" borderId="44" xfId="3" applyFont="1" applyFill="1" applyBorder="1">
      <alignment vertical="center"/>
    </xf>
    <xf numFmtId="3" fontId="0" fillId="0" borderId="1" xfId="0" applyNumberFormat="1" applyBorder="1" applyAlignment="1">
      <alignment horizontal="center" vertical="center"/>
    </xf>
    <xf numFmtId="10" fontId="0" fillId="0" borderId="1" xfId="0" applyNumberFormat="1" applyBorder="1" applyAlignment="1">
      <alignment horizontal="center" vertical="center"/>
    </xf>
    <xf numFmtId="0" fontId="0" fillId="0" borderId="1" xfId="0" applyBorder="1" applyAlignment="1">
      <alignment horizontal="center" vertical="center"/>
    </xf>
    <xf numFmtId="0" fontId="0" fillId="0" borderId="12" xfId="0" applyBorder="1" applyAlignment="1">
      <alignment horizontal="center" vertical="center"/>
    </xf>
    <xf numFmtId="3" fontId="0" fillId="0" borderId="10" xfId="0" applyNumberFormat="1" applyBorder="1" applyAlignment="1">
      <alignment horizontal="center" vertical="center"/>
    </xf>
    <xf numFmtId="3" fontId="0" fillId="0" borderId="11" xfId="0" applyNumberFormat="1" applyBorder="1" applyAlignment="1">
      <alignment horizontal="center" vertical="center"/>
    </xf>
    <xf numFmtId="0" fontId="0" fillId="0" borderId="0" xfId="0" applyAlignment="1">
      <alignment horizontal="center" vertical="center"/>
    </xf>
    <xf numFmtId="0" fontId="0" fillId="0" borderId="0" xfId="0" quotePrefix="1" applyAlignment="1">
      <alignment horizontal="center" vertical="center" wrapText="1"/>
    </xf>
  </cellXfs>
  <cellStyles count="4">
    <cellStyle name="백분율" xfId="1" builtinId="5"/>
    <cellStyle name="쉼표 [0]" xfId="3" builtinId="6"/>
    <cellStyle name="표준" xfId="0" builtinId="0"/>
    <cellStyle name="하이퍼링크" xfId="2" builtinId="8"/>
  </cellStyles>
  <dxfs count="2">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GBox" noThreeD="1"/>
</file>

<file path=xl/ctrlProps/ctrlProp2.xml><?xml version="1.0" encoding="utf-8"?>
<formControlPr xmlns="http://schemas.microsoft.com/office/spreadsheetml/2009/9/main" objectType="Radio" checked="Checked" firstButton="1" fmlaLink="$P$73" lockText="1" noThreeD="1"/>
</file>

<file path=xl/ctrlProps/ctrlProp3.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3.v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47625</xdr:colOff>
          <xdr:row>40</xdr:row>
          <xdr:rowOff>180573</xdr:rowOff>
        </xdr:from>
        <xdr:to>
          <xdr:col>0</xdr:col>
          <xdr:colOff>3714750</xdr:colOff>
          <xdr:row>42</xdr:row>
          <xdr:rowOff>133350</xdr:rowOff>
        </xdr:to>
        <xdr:pic>
          <xdr:nvPicPr>
            <xdr:cNvPr id="2" name="그림 1">
              <a:extLst>
                <a:ext uri="{FF2B5EF4-FFF2-40B4-BE49-F238E27FC236}">
                  <a16:creationId xmlns:a16="http://schemas.microsoft.com/office/drawing/2014/main" id="{00000000-0008-0000-0300-000002000000}"/>
                </a:ext>
              </a:extLst>
            </xdr:cNvPr>
            <xdr:cNvPicPr>
              <a:picLocks noChangeAspect="1" noChangeArrowheads="1"/>
              <a:extLst>
                <a:ext uri="{84589F7E-364E-4C9E-8A38-B11213B215E9}">
                  <a14:cameraTool cellRange="Sheet1!$C$11:$E$12" spid="_x0000_s4145"/>
                </a:ext>
              </a:extLst>
            </xdr:cNvPicPr>
          </xdr:nvPicPr>
          <xdr:blipFill>
            <a:blip xmlns:r="http://schemas.openxmlformats.org/officeDocument/2006/relationships" r:embed="rId1"/>
            <a:srcRect/>
            <a:stretch>
              <a:fillRect/>
            </a:stretch>
          </xdr:blipFill>
          <xdr:spPr bwMode="auto">
            <a:xfrm>
              <a:off x="47625" y="8191098"/>
              <a:ext cx="3667125" cy="371877"/>
            </a:xfrm>
            <a:prstGeom prst="rect">
              <a:avLst/>
            </a:prstGeom>
            <a:solidFill>
              <a:srgbClr val="FFFFFF" mc:Ignorable="a14" a14:legacySpreadsheetColorIndex="9"/>
            </a:solidFill>
            <a:ln w="9525">
              <a:solidFill>
                <a:srgbClr val="000000" mc:Ignorable="a14" a14:legacySpreadsheetColorIndex="64"/>
              </a:solidFill>
              <a:miter lim="800000"/>
              <a:headEnd/>
              <a:tailEnd/>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48</xdr:row>
          <xdr:rowOff>57150</xdr:rowOff>
        </xdr:from>
        <xdr:to>
          <xdr:col>1</xdr:col>
          <xdr:colOff>3629025</xdr:colOff>
          <xdr:row>51</xdr:row>
          <xdr:rowOff>135486</xdr:rowOff>
        </xdr:to>
        <xdr:pic>
          <xdr:nvPicPr>
            <xdr:cNvPr id="3" name="그림 2">
              <a:extLst>
                <a:ext uri="{FF2B5EF4-FFF2-40B4-BE49-F238E27FC236}">
                  <a16:creationId xmlns:a16="http://schemas.microsoft.com/office/drawing/2014/main" id="{00000000-0008-0000-0300-000003000000}"/>
                </a:ext>
              </a:extLst>
            </xdr:cNvPr>
            <xdr:cNvPicPr>
              <a:picLocks noChangeAspect="1" noChangeArrowheads="1"/>
              <a:extLst>
                <a:ext uri="{84589F7E-364E-4C9E-8A38-B11213B215E9}">
                  <a14:cameraTool cellRange="Sheet1!$H$15:$J$17" spid="_x0000_s4146"/>
                </a:ext>
              </a:extLst>
            </xdr:cNvPicPr>
          </xdr:nvPicPr>
          <xdr:blipFill>
            <a:blip xmlns:r="http://schemas.openxmlformats.org/officeDocument/2006/relationships" r:embed="rId2"/>
            <a:srcRect/>
            <a:stretch>
              <a:fillRect/>
            </a:stretch>
          </xdr:blipFill>
          <xdr:spPr bwMode="auto">
            <a:xfrm>
              <a:off x="4000500" y="9744075"/>
              <a:ext cx="3438525" cy="706986"/>
            </a:xfrm>
            <a:prstGeom prst="rect">
              <a:avLst/>
            </a:prstGeom>
            <a:solidFill>
              <a:srgbClr val="FFFFFF" mc:Ignorable="a14" a14:legacySpreadsheetColorIndex="9"/>
            </a:solidFill>
            <a:ln w="9525">
              <a:solidFill>
                <a:srgbClr val="000000" mc:Ignorable="a14" a14:legacySpreadsheetColorIndex="64"/>
              </a:solidFill>
              <a:miter lim="800000"/>
              <a:headEnd/>
              <a:tailEnd/>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628650</xdr:colOff>
          <xdr:row>72</xdr:row>
          <xdr:rowOff>28575</xdr:rowOff>
        </xdr:from>
        <xdr:to>
          <xdr:col>14</xdr:col>
          <xdr:colOff>66675</xdr:colOff>
          <xdr:row>77</xdr:row>
          <xdr:rowOff>95250</xdr:rowOff>
        </xdr:to>
        <xdr:sp macro="" textlink="">
          <xdr:nvSpPr>
            <xdr:cNvPr id="4119" name="Group Box 23" hidden="1">
              <a:extLst>
                <a:ext uri="{63B3BB69-23CF-44E3-9099-C40C66FF867C}">
                  <a14:compatExt spid="_x0000_s4119"/>
                </a:ext>
                <a:ext uri="{FF2B5EF4-FFF2-40B4-BE49-F238E27FC236}">
                  <a16:creationId xmlns:a16="http://schemas.microsoft.com/office/drawing/2014/main" id="{00000000-0008-0000-0300-000017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ko-KR" altLang="en-US" sz="900" b="0" i="0" u="none" strike="noStrike" baseline="0">
                  <a:solidFill>
                    <a:srgbClr val="000000"/>
                  </a:solidFill>
                  <a:latin typeface="Malgun Gothic"/>
                  <a:ea typeface="Malgun Gothic"/>
                </a:rPr>
                <a:t>구분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72</xdr:row>
          <xdr:rowOff>104775</xdr:rowOff>
        </xdr:from>
        <xdr:to>
          <xdr:col>13</xdr:col>
          <xdr:colOff>390525</xdr:colOff>
          <xdr:row>74</xdr:row>
          <xdr:rowOff>114300</xdr:rowOff>
        </xdr:to>
        <xdr:sp macro="" textlink="">
          <xdr:nvSpPr>
            <xdr:cNvPr id="4120" name="Option Button 24" hidden="1">
              <a:extLst>
                <a:ext uri="{63B3BB69-23CF-44E3-9099-C40C66FF867C}">
                  <a14:compatExt spid="_x0000_s4120"/>
                </a:ext>
                <a:ext uri="{FF2B5EF4-FFF2-40B4-BE49-F238E27FC236}">
                  <a16:creationId xmlns:a16="http://schemas.microsoft.com/office/drawing/2014/main" id="{00000000-0008-0000-0300-00001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ko-KR" altLang="en-US" sz="900" b="0" i="0" u="none" strike="noStrike" baseline="0">
                  <a:solidFill>
                    <a:srgbClr val="000000"/>
                  </a:solidFill>
                  <a:latin typeface="Malgun Gothic"/>
                  <a:ea typeface="Malgun Gothic"/>
                </a:rPr>
                <a:t>포괄양수도 (양도자 : 일반과세자 양수자 : 일반과세자(4기) (VAT발행 안함)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74</xdr:row>
          <xdr:rowOff>114300</xdr:rowOff>
        </xdr:from>
        <xdr:to>
          <xdr:col>11</xdr:col>
          <xdr:colOff>285750</xdr:colOff>
          <xdr:row>75</xdr:row>
          <xdr:rowOff>142875</xdr:rowOff>
        </xdr:to>
        <xdr:sp macro="" textlink="">
          <xdr:nvSpPr>
            <xdr:cNvPr id="4121" name="Option Button 25" hidden="1">
              <a:extLst>
                <a:ext uri="{63B3BB69-23CF-44E3-9099-C40C66FF867C}">
                  <a14:compatExt spid="_x0000_s4121"/>
                </a:ext>
                <a:ext uri="{FF2B5EF4-FFF2-40B4-BE49-F238E27FC236}">
                  <a16:creationId xmlns:a16="http://schemas.microsoft.com/office/drawing/2014/main" id="{00000000-0008-0000-0300-00001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ko-KR" altLang="en-US" sz="900" b="0" i="0" u="none" strike="noStrike" baseline="0">
                  <a:solidFill>
                    <a:srgbClr val="000000"/>
                  </a:solidFill>
                  <a:latin typeface="Malgun Gothic"/>
                  <a:ea typeface="Malgun Gothic"/>
                </a:rPr>
                <a:t>부가세 포함(건물분 세금계산서 발행) 양수자 취득후 건물멸실등</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75</xdr:row>
          <xdr:rowOff>200025</xdr:rowOff>
        </xdr:from>
        <xdr:to>
          <xdr:col>12</xdr:col>
          <xdr:colOff>323850</xdr:colOff>
          <xdr:row>77</xdr:row>
          <xdr:rowOff>9525</xdr:rowOff>
        </xdr:to>
        <xdr:sp macro="" textlink="">
          <xdr:nvSpPr>
            <xdr:cNvPr id="4122" name="Option Button 26" hidden="1">
              <a:extLst>
                <a:ext uri="{63B3BB69-23CF-44E3-9099-C40C66FF867C}">
                  <a14:compatExt spid="_x0000_s4122"/>
                </a:ext>
                <a:ext uri="{FF2B5EF4-FFF2-40B4-BE49-F238E27FC236}">
                  <a16:creationId xmlns:a16="http://schemas.microsoft.com/office/drawing/2014/main" id="{00000000-0008-0000-0300-00001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ko-KR" altLang="en-US" sz="900" b="0" i="0" u="none" strike="noStrike" baseline="0">
                  <a:solidFill>
                    <a:srgbClr val="000000"/>
                  </a:solidFill>
                  <a:latin typeface="Malgun Gothic"/>
                  <a:ea typeface="Malgun Gothic"/>
                </a:rPr>
                <a:t>부가세 별도(건물분 세금계산서 발행) 건물가액의 10%로 별도 수령</a:t>
              </a:r>
            </a:p>
          </xdr:txBody>
        </xdr:sp>
        <xdr:clientData/>
      </xdr:twoCellAnchor>
    </mc:Choice>
    <mc:Fallback/>
  </mc:AlternateContent>
</xdr:wsDr>
</file>

<file path=xl/theme/theme1.xml><?xml version="1.0" encoding="utf-8"?>
<a:theme xmlns:a="http://schemas.openxmlformats.org/drawingml/2006/main" name="Office 테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taxinfo.nts.go.kr/docs/customer/law/statuteTax.jsp?gubun=1" TargetMode="Externa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4.xml"/><Relationship Id="rId3" Type="http://schemas.openxmlformats.org/officeDocument/2006/relationships/drawing" Target="../drawings/drawing1.xml"/><Relationship Id="rId7" Type="http://schemas.openxmlformats.org/officeDocument/2006/relationships/ctrlProp" Target="../ctrlProps/ctrlProp3.xml"/><Relationship Id="rId2" Type="http://schemas.openxmlformats.org/officeDocument/2006/relationships/printerSettings" Target="../printerSettings/printerSettings4.bin"/><Relationship Id="rId1" Type="http://schemas.openxmlformats.org/officeDocument/2006/relationships/hyperlink" Target="http://cafe.daum.net/transtax/6vQ1/390"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3.vml"/><Relationship Id="rId9"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M165"/>
  <sheetViews>
    <sheetView showGridLines="0" workbookViewId="0">
      <selection activeCell="M23" sqref="M23"/>
    </sheetView>
  </sheetViews>
  <sheetFormatPr defaultRowHeight="16.5"/>
  <cols>
    <col min="2" max="2" width="9" style="17"/>
  </cols>
  <sheetData>
    <row r="1" spans="2:13">
      <c r="G1" s="68" t="s">
        <v>182</v>
      </c>
    </row>
    <row r="2" spans="2:13">
      <c r="B2" s="33" t="s">
        <v>132</v>
      </c>
      <c r="G2" s="68" t="s">
        <v>183</v>
      </c>
    </row>
    <row r="4" spans="2:13">
      <c r="B4" s="34" t="s">
        <v>133</v>
      </c>
      <c r="M4" t="s">
        <v>168</v>
      </c>
    </row>
    <row r="5" spans="2:13">
      <c r="B5" s="17" t="s">
        <v>23</v>
      </c>
      <c r="M5" t="s">
        <v>179</v>
      </c>
    </row>
    <row r="6" spans="2:13">
      <c r="B6" s="17" t="s">
        <v>24</v>
      </c>
      <c r="M6" t="s">
        <v>169</v>
      </c>
    </row>
    <row r="7" spans="2:13">
      <c r="B7" s="17" t="s">
        <v>25</v>
      </c>
    </row>
    <row r="8" spans="2:13">
      <c r="B8" s="17" t="s">
        <v>26</v>
      </c>
      <c r="M8" t="s">
        <v>170</v>
      </c>
    </row>
    <row r="10" spans="2:13">
      <c r="B10" s="34" t="s">
        <v>134</v>
      </c>
      <c r="M10" t="s">
        <v>171</v>
      </c>
    </row>
    <row r="11" spans="2:13">
      <c r="B11" s="19" t="s">
        <v>135</v>
      </c>
    </row>
    <row r="12" spans="2:13">
      <c r="B12" s="17" t="s">
        <v>27</v>
      </c>
      <c r="M12" t="s">
        <v>172</v>
      </c>
    </row>
    <row r="13" spans="2:13">
      <c r="M13" t="s">
        <v>173</v>
      </c>
    </row>
    <row r="14" spans="2:13">
      <c r="B14" s="17" t="s">
        <v>28</v>
      </c>
    </row>
    <row r="15" spans="2:13">
      <c r="B15" s="17" t="s">
        <v>29</v>
      </c>
      <c r="M15" t="s">
        <v>174</v>
      </c>
    </row>
    <row r="16" spans="2:13">
      <c r="B16" s="17" t="s">
        <v>30</v>
      </c>
      <c r="M16" t="s">
        <v>175</v>
      </c>
    </row>
    <row r="18" spans="2:13">
      <c r="B18" s="17" t="s">
        <v>31</v>
      </c>
      <c r="M18" t="s">
        <v>176</v>
      </c>
    </row>
    <row r="19" spans="2:13">
      <c r="B19" s="17" t="s">
        <v>32</v>
      </c>
    </row>
    <row r="20" spans="2:13">
      <c r="M20" t="s">
        <v>177</v>
      </c>
    </row>
    <row r="21" spans="2:13">
      <c r="B21" s="16" t="s">
        <v>33</v>
      </c>
      <c r="M21" t="s">
        <v>178</v>
      </c>
    </row>
    <row r="22" spans="2:13">
      <c r="B22" s="18" t="s">
        <v>34</v>
      </c>
    </row>
    <row r="23" spans="2:13">
      <c r="B23" s="17" t="s">
        <v>35</v>
      </c>
    </row>
    <row r="24" spans="2:13">
      <c r="B24" s="17" t="s">
        <v>36</v>
      </c>
    </row>
    <row r="25" spans="2:13">
      <c r="B25" s="17" t="s">
        <v>37</v>
      </c>
    </row>
    <row r="27" spans="2:13">
      <c r="B27" s="17" t="s">
        <v>38</v>
      </c>
    </row>
    <row r="28" spans="2:13">
      <c r="B28" s="17" t="s">
        <v>39</v>
      </c>
    </row>
    <row r="29" spans="2:13">
      <c r="B29" s="17" t="s">
        <v>40</v>
      </c>
    </row>
    <row r="30" spans="2:13">
      <c r="B30" s="17" t="s">
        <v>130</v>
      </c>
    </row>
    <row r="31" spans="2:13">
      <c r="B31" s="19" t="s">
        <v>131</v>
      </c>
    </row>
    <row r="33" spans="2:2">
      <c r="B33" s="16" t="s">
        <v>41</v>
      </c>
    </row>
    <row r="34" spans="2:2">
      <c r="B34" s="17" t="s">
        <v>42</v>
      </c>
    </row>
    <row r="35" spans="2:2">
      <c r="B35" s="17" t="s">
        <v>43</v>
      </c>
    </row>
    <row r="37" spans="2:2">
      <c r="B37" s="17" t="s">
        <v>44</v>
      </c>
    </row>
    <row r="38" spans="2:2">
      <c r="B38" s="17" t="s">
        <v>45</v>
      </c>
    </row>
    <row r="39" spans="2:2">
      <c r="B39" s="17" t="s">
        <v>46</v>
      </c>
    </row>
    <row r="40" spans="2:2">
      <c r="B40" s="17" t="s">
        <v>47</v>
      </c>
    </row>
    <row r="41" spans="2:2">
      <c r="B41" s="17" t="s">
        <v>48</v>
      </c>
    </row>
    <row r="43" spans="2:2">
      <c r="B43" s="17" t="s">
        <v>49</v>
      </c>
    </row>
    <row r="44" spans="2:2">
      <c r="B44" s="17" t="s">
        <v>50</v>
      </c>
    </row>
    <row r="45" spans="2:2">
      <c r="B45" s="17" t="s">
        <v>51</v>
      </c>
    </row>
    <row r="46" spans="2:2">
      <c r="B46" s="17" t="s">
        <v>52</v>
      </c>
    </row>
    <row r="47" spans="2:2">
      <c r="B47" s="17" t="s">
        <v>159</v>
      </c>
    </row>
    <row r="48" spans="2:2">
      <c r="B48" s="67" t="s">
        <v>161</v>
      </c>
    </row>
    <row r="49" spans="2:3">
      <c r="B49" s="67" t="s">
        <v>162</v>
      </c>
    </row>
    <row r="50" spans="2:3">
      <c r="B50" s="67" t="s">
        <v>164</v>
      </c>
      <c r="C50" s="17"/>
    </row>
    <row r="51" spans="2:3">
      <c r="B51" s="67" t="s">
        <v>166</v>
      </c>
    </row>
    <row r="53" spans="2:3">
      <c r="B53" s="17" t="s">
        <v>53</v>
      </c>
    </row>
    <row r="54" spans="2:3">
      <c r="B54" s="17" t="s">
        <v>94</v>
      </c>
    </row>
    <row r="55" spans="2:3">
      <c r="B55" s="17" t="s">
        <v>95</v>
      </c>
    </row>
    <row r="56" spans="2:3">
      <c r="B56" s="17" t="s">
        <v>96</v>
      </c>
    </row>
    <row r="58" spans="2:3">
      <c r="B58" s="17" t="s">
        <v>54</v>
      </c>
    </row>
    <row r="59" spans="2:3">
      <c r="B59" s="17" t="s">
        <v>97</v>
      </c>
    </row>
    <row r="61" spans="2:3">
      <c r="B61" s="17" t="s">
        <v>55</v>
      </c>
    </row>
    <row r="63" spans="2:3">
      <c r="B63" s="17" t="s">
        <v>56</v>
      </c>
    </row>
    <row r="64" spans="2:3">
      <c r="B64" s="17" t="s">
        <v>57</v>
      </c>
    </row>
    <row r="65" spans="2:8">
      <c r="B65" s="17" t="s">
        <v>58</v>
      </c>
    </row>
    <row r="66" spans="2:8">
      <c r="B66" s="17" t="s">
        <v>59</v>
      </c>
    </row>
    <row r="67" spans="2:8">
      <c r="B67" s="17" t="s">
        <v>60</v>
      </c>
    </row>
    <row r="68" spans="2:8">
      <c r="B68" s="17" t="s">
        <v>61</v>
      </c>
    </row>
    <row r="69" spans="2:8">
      <c r="B69" s="17" t="s">
        <v>62</v>
      </c>
    </row>
    <row r="70" spans="2:8">
      <c r="B70" s="17" t="s">
        <v>63</v>
      </c>
    </row>
    <row r="71" spans="2:8">
      <c r="B71" s="17" t="s">
        <v>64</v>
      </c>
    </row>
    <row r="73" spans="2:8">
      <c r="B73" s="17" t="s">
        <v>65</v>
      </c>
    </row>
    <row r="74" spans="2:8">
      <c r="B74" s="17" t="s">
        <v>66</v>
      </c>
    </row>
    <row r="76" spans="2:8">
      <c r="B76" s="72" t="s">
        <v>187</v>
      </c>
    </row>
    <row r="77" spans="2:8">
      <c r="B77" s="70" t="s">
        <v>184</v>
      </c>
      <c r="C77" s="71"/>
      <c r="D77" s="71"/>
      <c r="E77" s="71"/>
      <c r="F77" s="71"/>
      <c r="G77" s="71"/>
      <c r="H77" s="71"/>
    </row>
    <row r="78" spans="2:8">
      <c r="B78" s="70" t="s">
        <v>185</v>
      </c>
      <c r="C78" s="71"/>
      <c r="D78" s="71"/>
      <c r="E78" s="71"/>
      <c r="F78" s="71"/>
      <c r="G78" s="71"/>
      <c r="H78" s="71"/>
    </row>
    <row r="79" spans="2:8">
      <c r="B79" s="70"/>
      <c r="C79" s="71"/>
      <c r="D79" s="71"/>
      <c r="E79" s="71"/>
      <c r="F79" s="71"/>
      <c r="G79" s="71"/>
      <c r="H79" s="71"/>
    </row>
    <row r="80" spans="2:8">
      <c r="B80" s="70" t="s">
        <v>186</v>
      </c>
      <c r="C80" s="71"/>
      <c r="D80" s="71"/>
      <c r="E80" s="71"/>
      <c r="F80" s="71"/>
      <c r="G80" s="71"/>
      <c r="H80" s="71"/>
    </row>
    <row r="81" spans="2:8">
      <c r="B81" s="70" t="s">
        <v>188</v>
      </c>
      <c r="C81" s="71"/>
      <c r="D81" s="71"/>
      <c r="E81" s="71"/>
      <c r="F81" s="71"/>
      <c r="G81" s="71"/>
      <c r="H81" s="71"/>
    </row>
    <row r="82" spans="2:8">
      <c r="B82" s="70"/>
      <c r="C82" s="71"/>
      <c r="D82" s="70"/>
      <c r="E82" s="71"/>
      <c r="F82" s="71"/>
      <c r="G82" s="71"/>
      <c r="H82" s="71"/>
    </row>
    <row r="84" spans="2:8">
      <c r="B84" s="17" t="s">
        <v>67</v>
      </c>
    </row>
    <row r="86" spans="2:8">
      <c r="B86" s="17" t="s">
        <v>68</v>
      </c>
    </row>
    <row r="87" spans="2:8">
      <c r="B87" s="17" t="s">
        <v>69</v>
      </c>
    </row>
    <row r="88" spans="2:8">
      <c r="B88" s="17" t="s">
        <v>70</v>
      </c>
    </row>
    <row r="90" spans="2:8">
      <c r="B90" s="17" t="s">
        <v>71</v>
      </c>
    </row>
    <row r="91" spans="2:8">
      <c r="B91" s="17" t="s">
        <v>72</v>
      </c>
    </row>
    <row r="92" spans="2:8">
      <c r="B92" s="17" t="s">
        <v>73</v>
      </c>
    </row>
    <row r="93" spans="2:8">
      <c r="B93" s="17" t="s">
        <v>74</v>
      </c>
    </row>
    <row r="94" spans="2:8">
      <c r="B94" s="17" t="s">
        <v>75</v>
      </c>
    </row>
    <row r="95" spans="2:8">
      <c r="B95" s="17" t="s">
        <v>76</v>
      </c>
    </row>
    <row r="97" spans="2:2">
      <c r="B97" s="17" t="s">
        <v>77</v>
      </c>
    </row>
    <row r="98" spans="2:2">
      <c r="B98" s="17" t="s">
        <v>78</v>
      </c>
    </row>
    <row r="99" spans="2:2">
      <c r="B99" s="17" t="s">
        <v>79</v>
      </c>
    </row>
    <row r="100" spans="2:2">
      <c r="B100" s="17" t="s">
        <v>80</v>
      </c>
    </row>
    <row r="102" spans="2:2">
      <c r="B102" s="17" t="s">
        <v>81</v>
      </c>
    </row>
    <row r="103" spans="2:2">
      <c r="B103" s="17" t="s">
        <v>82</v>
      </c>
    </row>
    <row r="104" spans="2:2">
      <c r="B104" s="17" t="s">
        <v>83</v>
      </c>
    </row>
    <row r="106" spans="2:2">
      <c r="B106" s="17" t="s">
        <v>84</v>
      </c>
    </row>
    <row r="107" spans="2:2">
      <c r="B107" s="17" t="s">
        <v>85</v>
      </c>
    </row>
    <row r="108" spans="2:2">
      <c r="B108" s="17" t="s">
        <v>86</v>
      </c>
    </row>
    <row r="110" spans="2:2">
      <c r="B110" s="17" t="s">
        <v>87</v>
      </c>
    </row>
    <row r="111" spans="2:2">
      <c r="B111" s="17" t="s">
        <v>88</v>
      </c>
    </row>
    <row r="112" spans="2:2">
      <c r="B112" s="17" t="s">
        <v>89</v>
      </c>
    </row>
    <row r="113" spans="2:8">
      <c r="B113" s="17" t="s">
        <v>90</v>
      </c>
    </row>
    <row r="115" spans="2:8">
      <c r="B115" s="18" t="s">
        <v>91</v>
      </c>
    </row>
    <row r="116" spans="2:8">
      <c r="B116" s="17" t="s">
        <v>92</v>
      </c>
    </row>
    <row r="117" spans="2:8">
      <c r="B117" s="17" t="s">
        <v>93</v>
      </c>
    </row>
    <row r="121" spans="2:8">
      <c r="B121" s="20" t="s">
        <v>98</v>
      </c>
      <c r="H121" t="s">
        <v>99</v>
      </c>
    </row>
    <row r="123" spans="2:8">
      <c r="B123" s="17" t="s">
        <v>100</v>
      </c>
    </row>
    <row r="124" spans="2:8">
      <c r="B124" s="21" t="s">
        <v>101</v>
      </c>
    </row>
    <row r="125" spans="2:8">
      <c r="B125" s="21" t="s">
        <v>102</v>
      </c>
    </row>
    <row r="126" spans="2:8">
      <c r="B126" s="21" t="s">
        <v>103</v>
      </c>
    </row>
    <row r="127" spans="2:8">
      <c r="B127" s="21" t="s">
        <v>104</v>
      </c>
    </row>
    <row r="129" spans="2:2">
      <c r="B129" s="21" t="s">
        <v>105</v>
      </c>
    </row>
    <row r="130" spans="2:2">
      <c r="B130" s="21" t="s">
        <v>106</v>
      </c>
    </row>
    <row r="131" spans="2:2">
      <c r="B131" s="21" t="s">
        <v>107</v>
      </c>
    </row>
    <row r="132" spans="2:2">
      <c r="B132" s="21" t="s">
        <v>108</v>
      </c>
    </row>
    <row r="133" spans="2:2">
      <c r="B133" s="21"/>
    </row>
    <row r="134" spans="2:2">
      <c r="B134" s="21" t="s">
        <v>109</v>
      </c>
    </row>
    <row r="135" spans="2:2">
      <c r="B135" s="21" t="s">
        <v>110</v>
      </c>
    </row>
    <row r="137" spans="2:2">
      <c r="B137" s="21" t="s">
        <v>111</v>
      </c>
    </row>
    <row r="138" spans="2:2">
      <c r="B138" s="21" t="s">
        <v>112</v>
      </c>
    </row>
    <row r="140" spans="2:2">
      <c r="B140" s="22" t="s">
        <v>113</v>
      </c>
    </row>
    <row r="141" spans="2:2">
      <c r="B141" s="73" t="s">
        <v>190</v>
      </c>
    </row>
    <row r="142" spans="2:2">
      <c r="B142" s="73" t="s">
        <v>189</v>
      </c>
    </row>
    <row r="143" spans="2:2">
      <c r="B143" s="22"/>
    </row>
    <row r="145" spans="2:2">
      <c r="B145" s="22" t="s">
        <v>114</v>
      </c>
    </row>
    <row r="146" spans="2:2">
      <c r="B146" s="22" t="s">
        <v>115</v>
      </c>
    </row>
    <row r="147" spans="2:2">
      <c r="B147" s="22" t="s">
        <v>116</v>
      </c>
    </row>
    <row r="150" spans="2:2">
      <c r="B150" s="22" t="s">
        <v>117</v>
      </c>
    </row>
    <row r="151" spans="2:2">
      <c r="B151" s="22" t="s">
        <v>118</v>
      </c>
    </row>
    <row r="152" spans="2:2">
      <c r="B152" s="22" t="s">
        <v>119</v>
      </c>
    </row>
    <row r="153" spans="2:2">
      <c r="B153" s="22" t="s">
        <v>120</v>
      </c>
    </row>
    <row r="154" spans="2:2">
      <c r="B154" s="22" t="s">
        <v>121</v>
      </c>
    </row>
    <row r="155" spans="2:2">
      <c r="B155" s="22" t="s">
        <v>122</v>
      </c>
    </row>
    <row r="157" spans="2:2">
      <c r="B157" s="22" t="s">
        <v>123</v>
      </c>
    </row>
    <row r="158" spans="2:2">
      <c r="B158" s="22" t="s">
        <v>124</v>
      </c>
    </row>
    <row r="159" spans="2:2">
      <c r="B159" s="22" t="s">
        <v>125</v>
      </c>
    </row>
    <row r="161" spans="2:2">
      <c r="B161" s="23" t="s">
        <v>126</v>
      </c>
    </row>
    <row r="162" spans="2:2">
      <c r="B162" s="22" t="s">
        <v>127</v>
      </c>
    </row>
    <row r="163" spans="2:2">
      <c r="B163" s="22" t="s">
        <v>128</v>
      </c>
    </row>
    <row r="165" spans="2:2">
      <c r="B165" s="24" t="s">
        <v>129</v>
      </c>
    </row>
  </sheetData>
  <phoneticPr fontId="3" type="noConversion"/>
  <hyperlinks>
    <hyperlink ref="B165" r:id="rId1" display="http://taxinfo.nts.go.kr/docs/customer/law/statuteTax.jsp?gubun=1" xr:uid="{00000000-0004-0000-0000-000000000000}"/>
  </hyperlinks>
  <pageMargins left="0.70866141732283472" right="0.70866141732283472" top="0.74803149606299213" bottom="0.74803149606299213" header="0.31496062992125984" footer="0.31496062992125984"/>
  <pageSetup paperSize="9" scale="70" orientation="portrait"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79"/>
  <sheetViews>
    <sheetView showGridLines="0" workbookViewId="0">
      <selection activeCell="D2" sqref="D2"/>
    </sheetView>
  </sheetViews>
  <sheetFormatPr defaultRowHeight="16.5"/>
  <cols>
    <col min="1" max="1" width="12.125" customWidth="1"/>
    <col min="2" max="2" width="20.375" style="1" customWidth="1"/>
    <col min="3" max="3" width="16.25" bestFit="1" customWidth="1"/>
    <col min="4" max="4" width="18.625" bestFit="1" customWidth="1"/>
    <col min="5" max="5" width="26.625" customWidth="1"/>
    <col min="6" max="6" width="14" bestFit="1" customWidth="1"/>
    <col min="8" max="8" width="14.75" bestFit="1" customWidth="1"/>
  </cols>
  <sheetData>
    <row r="1" spans="1:9" ht="17.25" thickBot="1"/>
    <row r="2" spans="1:9" ht="27" thickBot="1">
      <c r="A2" t="s">
        <v>136</v>
      </c>
      <c r="B2"/>
      <c r="C2" s="74">
        <v>3000000000</v>
      </c>
      <c r="D2" s="56" t="s">
        <v>157</v>
      </c>
      <c r="F2">
        <f>C2/100000000</f>
        <v>30</v>
      </c>
      <c r="G2" t="s">
        <v>137</v>
      </c>
    </row>
    <row r="3" spans="1:9">
      <c r="A3" t="s">
        <v>138</v>
      </c>
      <c r="B3"/>
    </row>
    <row r="4" spans="1:9">
      <c r="B4"/>
    </row>
    <row r="5" spans="1:9">
      <c r="A5" t="s">
        <v>144</v>
      </c>
      <c r="B5"/>
    </row>
    <row r="6" spans="1:9">
      <c r="B6"/>
    </row>
    <row r="7" spans="1:9" ht="17.25" thickBot="1">
      <c r="A7" s="57" t="s">
        <v>13</v>
      </c>
      <c r="B7" s="78" t="s">
        <v>140</v>
      </c>
      <c r="C7" s="57" t="s">
        <v>148</v>
      </c>
      <c r="D7" s="57" t="s">
        <v>142</v>
      </c>
      <c r="E7" s="57" t="s">
        <v>143</v>
      </c>
      <c r="F7" s="42" t="s">
        <v>151</v>
      </c>
      <c r="H7" s="69" t="s">
        <v>146</v>
      </c>
    </row>
    <row r="8" spans="1:9" ht="17.25" thickTop="1">
      <c r="A8" s="29" t="s">
        <v>0</v>
      </c>
      <c r="B8" s="79">
        <v>1500000000</v>
      </c>
      <c r="C8" s="76">
        <f>B8/$B$16</f>
        <v>0.3</v>
      </c>
      <c r="D8" s="7">
        <f t="shared" ref="D8:D9" si="0">TRUNC($C$2*C8,0)</f>
        <v>900000000</v>
      </c>
      <c r="E8" s="41"/>
      <c r="F8" s="156">
        <f>SUM(D8:D9)+H8</f>
        <v>2400000000</v>
      </c>
      <c r="H8" s="7">
        <f>C2-D16</f>
        <v>0</v>
      </c>
    </row>
    <row r="9" spans="1:9" ht="17.25" thickBot="1">
      <c r="A9" s="29" t="s">
        <v>139</v>
      </c>
      <c r="B9" s="80">
        <v>2500000000</v>
      </c>
      <c r="C9" s="76">
        <f>B9/$B$16</f>
        <v>0.5</v>
      </c>
      <c r="D9" s="7">
        <f t="shared" si="0"/>
        <v>1500000000</v>
      </c>
      <c r="E9" s="41"/>
      <c r="F9" s="157"/>
    </row>
    <row r="10" spans="1:9">
      <c r="A10" s="29" t="s">
        <v>193</v>
      </c>
      <c r="B10" s="80">
        <v>1000000000</v>
      </c>
      <c r="C10" s="76">
        <f>B10/$B$16</f>
        <v>0.2</v>
      </c>
      <c r="D10" s="7">
        <f>TRUNC($C$2*C10,0)</f>
        <v>600000000</v>
      </c>
      <c r="E10" s="7">
        <f t="shared" ref="E10:E15" si="1">D10*10%</f>
        <v>60000000</v>
      </c>
    </row>
    <row r="11" spans="1:9">
      <c r="A11" s="29"/>
      <c r="B11" s="80"/>
      <c r="C11" s="76">
        <f t="shared" ref="C11:C15" si="2">B11/$B$16</f>
        <v>0</v>
      </c>
      <c r="D11" s="7">
        <f t="shared" ref="D11:D15" si="3">TRUNC($C$2*C11,0)</f>
        <v>0</v>
      </c>
      <c r="E11" s="7">
        <f t="shared" si="1"/>
        <v>0</v>
      </c>
    </row>
    <row r="12" spans="1:9">
      <c r="A12" s="29"/>
      <c r="B12" s="80"/>
      <c r="C12" s="76">
        <f t="shared" si="2"/>
        <v>0</v>
      </c>
      <c r="D12" s="7">
        <f t="shared" si="3"/>
        <v>0</v>
      </c>
      <c r="E12" s="7">
        <f t="shared" si="1"/>
        <v>0</v>
      </c>
    </row>
    <row r="13" spans="1:9">
      <c r="A13" s="29"/>
      <c r="B13" s="80"/>
      <c r="C13" s="76">
        <f t="shared" si="2"/>
        <v>0</v>
      </c>
      <c r="D13" s="7">
        <f t="shared" si="3"/>
        <v>0</v>
      </c>
      <c r="E13" s="7">
        <f t="shared" si="1"/>
        <v>0</v>
      </c>
    </row>
    <row r="14" spans="1:9">
      <c r="A14" s="29"/>
      <c r="B14" s="80"/>
      <c r="C14" s="76">
        <f t="shared" si="2"/>
        <v>0</v>
      </c>
      <c r="D14" s="7">
        <f t="shared" si="3"/>
        <v>0</v>
      </c>
      <c r="E14" s="7">
        <f t="shared" si="1"/>
        <v>0</v>
      </c>
    </row>
    <row r="15" spans="1:9" ht="17.25" thickBot="1">
      <c r="A15" s="75"/>
      <c r="B15" s="81"/>
      <c r="C15" s="77">
        <f t="shared" si="2"/>
        <v>0</v>
      </c>
      <c r="D15" s="45">
        <f t="shared" si="3"/>
        <v>0</v>
      </c>
      <c r="E15" s="45">
        <f t="shared" si="1"/>
        <v>0</v>
      </c>
    </row>
    <row r="16" spans="1:9" ht="17.25" thickTop="1">
      <c r="A16" s="55" t="s">
        <v>141</v>
      </c>
      <c r="B16" s="38">
        <f>SUM(B8:B15)</f>
        <v>5000000000</v>
      </c>
      <c r="C16" s="43"/>
      <c r="D16" s="38">
        <f>SUM(D8:D15)</f>
        <v>3000000000</v>
      </c>
      <c r="E16" s="43"/>
    </row>
    <row r="18" spans="1:9">
      <c r="A18" t="s">
        <v>145</v>
      </c>
    </row>
    <row r="19" spans="1:9" ht="17.25" thickBot="1">
      <c r="A19" s="57" t="s">
        <v>13</v>
      </c>
      <c r="B19" s="59" t="s">
        <v>147</v>
      </c>
      <c r="C19" s="57" t="s">
        <v>149</v>
      </c>
      <c r="D19" s="57" t="s">
        <v>142</v>
      </c>
      <c r="E19" s="57" t="s">
        <v>143</v>
      </c>
      <c r="H19" s="69" t="s">
        <v>146</v>
      </c>
    </row>
    <row r="20" spans="1:9" ht="17.25" thickTop="1">
      <c r="A20" s="25" t="str">
        <f>A8</f>
        <v>토지</v>
      </c>
      <c r="B20" s="79">
        <v>1200000000</v>
      </c>
      <c r="C20" s="76">
        <f>B20/$B$22</f>
        <v>0.4</v>
      </c>
      <c r="D20" s="7">
        <f>TRUNC($D$22*C20,0)+1</f>
        <v>960000001</v>
      </c>
      <c r="E20" s="5">
        <v>0</v>
      </c>
      <c r="H20" s="7">
        <f>F8-D20-D21</f>
        <v>-1</v>
      </c>
    </row>
    <row r="21" spans="1:9" ht="17.25" thickBot="1">
      <c r="A21" s="82" t="str">
        <f>A9</f>
        <v>건물</v>
      </c>
      <c r="B21" s="81">
        <v>1800000000</v>
      </c>
      <c r="C21" s="77">
        <f>B21/$B$22</f>
        <v>0.6</v>
      </c>
      <c r="D21" s="45">
        <f>TRUNC($D$22*C21,0)</f>
        <v>1440000000</v>
      </c>
      <c r="E21" s="45">
        <f>TRUNC(D21*10%,0)</f>
        <v>144000000</v>
      </c>
    </row>
    <row r="22" spans="1:9" ht="17.25" thickTop="1">
      <c r="A22" s="55" t="s">
        <v>141</v>
      </c>
      <c r="B22" s="38">
        <f>SUM(B20:B21)</f>
        <v>3000000000</v>
      </c>
      <c r="C22" s="43"/>
      <c r="D22" s="38">
        <f>F8</f>
        <v>2400000000</v>
      </c>
    </row>
    <row r="24" spans="1:9">
      <c r="I24" t="s">
        <v>180</v>
      </c>
    </row>
    <row r="25" spans="1:9">
      <c r="A25" s="68" t="s">
        <v>191</v>
      </c>
      <c r="I25" t="s">
        <v>181</v>
      </c>
    </row>
    <row r="26" spans="1:9" ht="17.25" thickBot="1">
      <c r="A26" s="57" t="str">
        <f>A7</f>
        <v>구분</v>
      </c>
      <c r="B26" s="59" t="s">
        <v>3</v>
      </c>
      <c r="C26" s="57" t="s">
        <v>143</v>
      </c>
      <c r="D26" s="57" t="s">
        <v>5</v>
      </c>
      <c r="F26" s="69" t="s">
        <v>150</v>
      </c>
    </row>
    <row r="27" spans="1:9">
      <c r="A27" s="29" t="str">
        <f>A8</f>
        <v>토지</v>
      </c>
      <c r="B27" s="39">
        <f>D20-1</f>
        <v>960000000</v>
      </c>
      <c r="C27" s="52">
        <v>0</v>
      </c>
      <c r="D27" s="7">
        <f>SUM(B27:C27)</f>
        <v>960000000</v>
      </c>
      <c r="F27" s="35">
        <f>B27/$B$35</f>
        <v>0.32</v>
      </c>
      <c r="G27" s="153">
        <f>SUM(F27:F28)</f>
        <v>0.8</v>
      </c>
    </row>
    <row r="28" spans="1:9" ht="17.25" thickBot="1">
      <c r="A28" s="29" t="str">
        <f t="shared" ref="A28:A35" si="4">A9</f>
        <v>건물</v>
      </c>
      <c r="B28" s="40">
        <f>D21</f>
        <v>1440000000</v>
      </c>
      <c r="C28" s="37">
        <f>E21</f>
        <v>144000000</v>
      </c>
      <c r="D28" s="7">
        <f t="shared" ref="D28:D34" si="5">SUM(B28:C28)</f>
        <v>1584000000</v>
      </c>
      <c r="F28" s="35">
        <f>B28/$B$35</f>
        <v>0.48</v>
      </c>
      <c r="G28" s="154"/>
    </row>
    <row r="29" spans="1:9">
      <c r="A29" s="5" t="str">
        <f t="shared" si="4"/>
        <v>기계장치</v>
      </c>
      <c r="B29" s="38">
        <f>D10</f>
        <v>600000000</v>
      </c>
      <c r="C29" s="7">
        <f t="shared" ref="B29:C34" si="6">E10</f>
        <v>60000000</v>
      </c>
      <c r="D29" s="7">
        <f t="shared" si="5"/>
        <v>660000000</v>
      </c>
      <c r="F29" s="35">
        <f t="shared" ref="F29:F33" si="7">B29/$B$35</f>
        <v>0.2</v>
      </c>
      <c r="G29" s="153">
        <f>SUM(F29:F34)</f>
        <v>0.2</v>
      </c>
      <c r="H29" s="66">
        <f>C10-F29</f>
        <v>0</v>
      </c>
    </row>
    <row r="30" spans="1:9">
      <c r="A30" s="5">
        <f t="shared" si="4"/>
        <v>0</v>
      </c>
      <c r="B30" s="7">
        <f t="shared" si="6"/>
        <v>0</v>
      </c>
      <c r="C30" s="7">
        <f t="shared" si="6"/>
        <v>0</v>
      </c>
      <c r="D30" s="7">
        <f t="shared" si="5"/>
        <v>0</v>
      </c>
      <c r="F30" s="35">
        <f t="shared" si="7"/>
        <v>0</v>
      </c>
      <c r="G30" s="154"/>
      <c r="H30" s="66">
        <f t="shared" ref="H30:H34" si="8">C11-F30</f>
        <v>0</v>
      </c>
    </row>
    <row r="31" spans="1:9">
      <c r="A31" s="5">
        <f t="shared" si="4"/>
        <v>0</v>
      </c>
      <c r="B31" s="7">
        <f t="shared" si="6"/>
        <v>0</v>
      </c>
      <c r="C31" s="7">
        <f t="shared" si="6"/>
        <v>0</v>
      </c>
      <c r="D31" s="7">
        <f t="shared" si="5"/>
        <v>0</v>
      </c>
      <c r="F31" s="35">
        <f t="shared" si="7"/>
        <v>0</v>
      </c>
      <c r="G31" s="154"/>
      <c r="H31" s="66">
        <f t="shared" si="8"/>
        <v>0</v>
      </c>
    </row>
    <row r="32" spans="1:9">
      <c r="A32" s="5">
        <f t="shared" si="4"/>
        <v>0</v>
      </c>
      <c r="B32" s="7">
        <f t="shared" si="6"/>
        <v>0</v>
      </c>
      <c r="C32" s="7">
        <f t="shared" si="6"/>
        <v>0</v>
      </c>
      <c r="D32" s="7">
        <f t="shared" si="5"/>
        <v>0</v>
      </c>
      <c r="F32" s="35">
        <f t="shared" si="7"/>
        <v>0</v>
      </c>
      <c r="G32" s="154"/>
      <c r="H32" s="66">
        <f t="shared" si="8"/>
        <v>0</v>
      </c>
    </row>
    <row r="33" spans="1:14">
      <c r="A33" s="5">
        <f t="shared" si="4"/>
        <v>0</v>
      </c>
      <c r="B33" s="7">
        <f t="shared" si="6"/>
        <v>0</v>
      </c>
      <c r="C33" s="7">
        <f t="shared" si="6"/>
        <v>0</v>
      </c>
      <c r="D33" s="7">
        <f t="shared" si="5"/>
        <v>0</v>
      </c>
      <c r="F33" s="35">
        <f t="shared" si="7"/>
        <v>0</v>
      </c>
      <c r="G33" s="154"/>
      <c r="H33" s="66">
        <f t="shared" si="8"/>
        <v>0</v>
      </c>
    </row>
    <row r="34" spans="1:14" ht="17.25" thickBot="1">
      <c r="A34" s="44">
        <f t="shared" si="4"/>
        <v>0</v>
      </c>
      <c r="B34" s="45">
        <f t="shared" si="6"/>
        <v>0</v>
      </c>
      <c r="C34" s="45">
        <f t="shared" si="6"/>
        <v>0</v>
      </c>
      <c r="D34" s="48">
        <f t="shared" si="5"/>
        <v>0</v>
      </c>
      <c r="F34" s="47">
        <f>B34/$B$35</f>
        <v>0</v>
      </c>
      <c r="G34" s="155"/>
      <c r="H34" s="66">
        <f t="shared" si="8"/>
        <v>0</v>
      </c>
    </row>
    <row r="35" spans="1:14" ht="18" thickTop="1" thickBot="1">
      <c r="A35" s="60" t="str">
        <f t="shared" si="4"/>
        <v>계</v>
      </c>
      <c r="B35" s="62">
        <f>SUM(B27:B34)</f>
        <v>3000000000</v>
      </c>
      <c r="C35" s="63">
        <f>SUM(C27:C34)</f>
        <v>204000000</v>
      </c>
      <c r="D35" s="64">
        <f>SUM(B35:C35)</f>
        <v>3204000000</v>
      </c>
      <c r="E35" t="s">
        <v>152</v>
      </c>
      <c r="F35" s="46">
        <f>SUM(F27:F34)</f>
        <v>1</v>
      </c>
      <c r="G35" s="46">
        <f>SUM(G27:G34)</f>
        <v>1</v>
      </c>
    </row>
    <row r="37" spans="1:14">
      <c r="A37" t="s">
        <v>154</v>
      </c>
      <c r="B37" s="1">
        <f>B35</f>
        <v>3000000000</v>
      </c>
    </row>
    <row r="38" spans="1:14">
      <c r="A38" t="s">
        <v>205</v>
      </c>
      <c r="C38" s="1">
        <f>C35</f>
        <v>204000000</v>
      </c>
      <c r="D38" t="s">
        <v>155</v>
      </c>
    </row>
    <row r="39" spans="1:14">
      <c r="A39" t="s">
        <v>153</v>
      </c>
    </row>
    <row r="40" spans="1:14">
      <c r="A40" s="49"/>
      <c r="B40" s="50"/>
      <c r="C40" s="49"/>
      <c r="D40" s="49"/>
      <c r="E40" s="49"/>
      <c r="F40" s="49"/>
      <c r="G40" s="49"/>
      <c r="H40" s="49"/>
      <c r="I40" s="49"/>
      <c r="J40" s="49"/>
      <c r="K40" s="49"/>
      <c r="L40" s="49"/>
      <c r="M40" s="49"/>
      <c r="N40" s="49"/>
    </row>
    <row r="41" spans="1:14">
      <c r="A41" s="54" t="s">
        <v>156</v>
      </c>
    </row>
    <row r="42" spans="1:14" ht="26.25">
      <c r="A42" t="s">
        <v>136</v>
      </c>
      <c r="B42"/>
      <c r="C42" s="1">
        <f>C2</f>
        <v>3000000000</v>
      </c>
      <c r="D42" s="56" t="s">
        <v>158</v>
      </c>
      <c r="F42">
        <f>C42/100000000</f>
        <v>30</v>
      </c>
      <c r="G42" t="s">
        <v>137</v>
      </c>
    </row>
    <row r="43" spans="1:14">
      <c r="A43" t="s">
        <v>138</v>
      </c>
      <c r="B43"/>
    </row>
    <row r="44" spans="1:14">
      <c r="B44"/>
    </row>
    <row r="45" spans="1:14">
      <c r="A45" t="s">
        <v>144</v>
      </c>
      <c r="B45"/>
    </row>
    <row r="46" spans="1:14">
      <c r="B46"/>
      <c r="I46" t="s">
        <v>197</v>
      </c>
    </row>
    <row r="47" spans="1:14" ht="17.25" thickBot="1">
      <c r="A47" s="57" t="s">
        <v>13</v>
      </c>
      <c r="B47" s="57" t="s">
        <v>140</v>
      </c>
      <c r="C47" s="57" t="s">
        <v>148</v>
      </c>
      <c r="D47" s="83" t="s">
        <v>195</v>
      </c>
      <c r="E47" s="57" t="s">
        <v>143</v>
      </c>
      <c r="F47" s="92" t="s">
        <v>202</v>
      </c>
      <c r="H47" s="69" t="s">
        <v>146</v>
      </c>
    </row>
    <row r="48" spans="1:14">
      <c r="A48" s="5" t="s">
        <v>0</v>
      </c>
      <c r="B48" s="7">
        <f>B8</f>
        <v>1500000000</v>
      </c>
      <c r="C48" s="35">
        <f t="shared" ref="C48:C49" si="9">B48/($B$48+$B$49+($B$49*10%)+$B$50+($B$50*10%))</f>
        <v>0.28037383177570091</v>
      </c>
      <c r="D48" s="7">
        <f t="shared" ref="D48:D49" si="10">TRUNC($C$2*C48,0)</f>
        <v>841121495</v>
      </c>
      <c r="E48" s="41"/>
      <c r="F48" s="156">
        <f>SUM(D48:E49)</f>
        <v>2383177569</v>
      </c>
      <c r="H48" s="7">
        <f>C42-F56</f>
        <v>0</v>
      </c>
      <c r="I48" t="s">
        <v>200</v>
      </c>
    </row>
    <row r="49" spans="1:9" ht="17.25" thickBot="1">
      <c r="A49" s="5" t="s">
        <v>139</v>
      </c>
      <c r="B49" s="7">
        <f t="shared" ref="B49:B55" si="11">B9</f>
        <v>2500000000</v>
      </c>
      <c r="C49" s="35">
        <f t="shared" si="9"/>
        <v>0.46728971962616822</v>
      </c>
      <c r="D49" s="7">
        <f t="shared" si="10"/>
        <v>1401869158</v>
      </c>
      <c r="E49" s="87">
        <f>TRUNC(D49*10%,0)+1</f>
        <v>140186916</v>
      </c>
      <c r="F49" s="157"/>
      <c r="I49" t="s">
        <v>199</v>
      </c>
    </row>
    <row r="50" spans="1:9" ht="17.25" thickBot="1">
      <c r="A50" s="5" t="str">
        <f>A10</f>
        <v>기계장치</v>
      </c>
      <c r="B50" s="7">
        <f t="shared" si="11"/>
        <v>1000000000</v>
      </c>
      <c r="C50" s="35">
        <f>B50/($B$48+$B$49+($B$49*10%)+$B$50+($B$50*10%))</f>
        <v>0.18691588785046728</v>
      </c>
      <c r="D50" s="7">
        <f>TRUNC($C$2*C50,0)</f>
        <v>560747663</v>
      </c>
      <c r="E50" s="89">
        <f>TRUNC(D50*10%,0)+2</f>
        <v>56074768</v>
      </c>
      <c r="F50" s="90">
        <f>SUM(D50:E50)</f>
        <v>616822431</v>
      </c>
      <c r="I50" t="s">
        <v>198</v>
      </c>
    </row>
    <row r="51" spans="1:9">
      <c r="A51" s="5">
        <f>A11</f>
        <v>0</v>
      </c>
      <c r="B51" s="7">
        <f t="shared" si="11"/>
        <v>0</v>
      </c>
      <c r="C51" s="35">
        <f t="shared" ref="C51:C55" si="12">B51/$B$16</f>
        <v>0</v>
      </c>
      <c r="D51" s="7">
        <f t="shared" ref="D51:D55" si="13">TRUNC($C$2*C51,0)</f>
        <v>0</v>
      </c>
      <c r="E51" s="7"/>
    </row>
    <row r="52" spans="1:9">
      <c r="A52" s="5">
        <f>A12</f>
        <v>0</v>
      </c>
      <c r="B52" s="7">
        <f t="shared" si="11"/>
        <v>0</v>
      </c>
      <c r="C52" s="35">
        <f t="shared" si="12"/>
        <v>0</v>
      </c>
      <c r="D52" s="7">
        <f t="shared" si="13"/>
        <v>0</v>
      </c>
      <c r="E52" s="7"/>
    </row>
    <row r="53" spans="1:9">
      <c r="A53" s="5">
        <f t="shared" ref="A53:A55" si="14">A13</f>
        <v>0</v>
      </c>
      <c r="B53" s="7">
        <f t="shared" si="11"/>
        <v>0</v>
      </c>
      <c r="C53" s="35">
        <f t="shared" si="12"/>
        <v>0</v>
      </c>
      <c r="D53" s="7">
        <f t="shared" si="13"/>
        <v>0</v>
      </c>
      <c r="E53" s="7"/>
    </row>
    <row r="54" spans="1:9">
      <c r="A54" s="5">
        <f t="shared" si="14"/>
        <v>0</v>
      </c>
      <c r="B54" s="7">
        <f t="shared" si="11"/>
        <v>0</v>
      </c>
      <c r="C54" s="35">
        <f t="shared" si="12"/>
        <v>0</v>
      </c>
      <c r="D54" s="7">
        <f t="shared" si="13"/>
        <v>0</v>
      </c>
      <c r="E54" s="7"/>
    </row>
    <row r="55" spans="1:9" ht="17.25" thickBot="1">
      <c r="A55" s="44">
        <f t="shared" si="14"/>
        <v>0</v>
      </c>
      <c r="B55" s="45">
        <f t="shared" si="11"/>
        <v>0</v>
      </c>
      <c r="C55" s="47">
        <f t="shared" si="12"/>
        <v>0</v>
      </c>
      <c r="D55" s="45">
        <f t="shared" si="13"/>
        <v>0</v>
      </c>
      <c r="E55" s="45"/>
      <c r="F55" s="88" t="s">
        <v>196</v>
      </c>
    </row>
    <row r="56" spans="1:9" ht="17.25" thickTop="1">
      <c r="A56" s="60" t="s">
        <v>141</v>
      </c>
      <c r="B56" s="61">
        <f>SUM(B48:B55)</f>
        <v>5000000000</v>
      </c>
      <c r="C56" s="86">
        <f>SUM(C48:C55)</f>
        <v>0.93457943925233644</v>
      </c>
      <c r="D56" s="61">
        <f>SUM(D48:D55)</f>
        <v>2803738316</v>
      </c>
      <c r="E56" s="61">
        <f>SUM(E48:E55)</f>
        <v>196261684</v>
      </c>
      <c r="F56" s="38">
        <f>SUM(D56:E56)</f>
        <v>3000000000</v>
      </c>
    </row>
    <row r="58" spans="1:9">
      <c r="A58" t="s">
        <v>145</v>
      </c>
    </row>
    <row r="59" spans="1:9">
      <c r="A59" s="57" t="s">
        <v>13</v>
      </c>
      <c r="B59" s="58" t="s">
        <v>147</v>
      </c>
      <c r="C59" s="57" t="s">
        <v>149</v>
      </c>
      <c r="D59" s="83" t="s">
        <v>194</v>
      </c>
      <c r="E59" s="57" t="s">
        <v>143</v>
      </c>
      <c r="F59" s="57" t="s">
        <v>15</v>
      </c>
      <c r="G59" s="91" t="s">
        <v>201</v>
      </c>
      <c r="H59" s="69" t="s">
        <v>146</v>
      </c>
    </row>
    <row r="60" spans="1:9">
      <c r="A60" s="5" t="str">
        <f>A48</f>
        <v>토지</v>
      </c>
      <c r="B60" s="7">
        <f>B20</f>
        <v>1200000000</v>
      </c>
      <c r="C60" s="35">
        <f>B60/($B$60+$B$61+($B$61*10%))</f>
        <v>0.37735849056603776</v>
      </c>
      <c r="D60" s="7">
        <f>TRUNC(F48*C60,0)</f>
        <v>899312290</v>
      </c>
      <c r="E60" s="36"/>
      <c r="F60" s="7">
        <f>SUM(D60:E60)</f>
        <v>899312290</v>
      </c>
      <c r="G60" s="85">
        <f>D60/$D$62</f>
        <v>0.39999999994964702</v>
      </c>
      <c r="H60" s="7">
        <f>F48-F62</f>
        <v>-0.28301906585693359</v>
      </c>
      <c r="I60" t="s">
        <v>203</v>
      </c>
    </row>
    <row r="61" spans="1:9" ht="17.25" thickBot="1">
      <c r="A61" s="44" t="str">
        <f>A49</f>
        <v>건물</v>
      </c>
      <c r="B61" s="45">
        <f>B21</f>
        <v>1800000000</v>
      </c>
      <c r="C61" s="47">
        <f>B61/($B$60+$B$61+($B$61*10%))</f>
        <v>0.56603773584905659</v>
      </c>
      <c r="D61" s="45">
        <f>F48*C61</f>
        <v>1348968435.2830188</v>
      </c>
      <c r="E61" s="45">
        <f>TRUNC(D61*10%,0)+1</f>
        <v>134896844</v>
      </c>
      <c r="F61" s="45">
        <f>SUM(D61:E61)</f>
        <v>1483865279.2830188</v>
      </c>
      <c r="G61" s="85">
        <f>D61/$D$62</f>
        <v>0.60000000005035292</v>
      </c>
      <c r="I61" t="s">
        <v>204</v>
      </c>
    </row>
    <row r="62" spans="1:9" ht="17.25" thickTop="1">
      <c r="A62" s="55" t="s">
        <v>141</v>
      </c>
      <c r="B62" s="38">
        <f t="shared" ref="B62:G62" si="15">SUM(B60:B61)</f>
        <v>3000000000</v>
      </c>
      <c r="C62" s="46">
        <f t="shared" si="15"/>
        <v>0.94339622641509435</v>
      </c>
      <c r="D62" s="38">
        <f t="shared" si="15"/>
        <v>2248280725.2830191</v>
      </c>
      <c r="E62" s="38">
        <f t="shared" si="15"/>
        <v>134896844</v>
      </c>
      <c r="F62" s="84">
        <f t="shared" si="15"/>
        <v>2383177569.2830191</v>
      </c>
      <c r="G62" s="66">
        <f t="shared" si="15"/>
        <v>1</v>
      </c>
    </row>
    <row r="65" spans="1:9">
      <c r="A65" s="68" t="s">
        <v>192</v>
      </c>
    </row>
    <row r="66" spans="1:9">
      <c r="A66" s="57" t="str">
        <f>A47</f>
        <v>구분</v>
      </c>
      <c r="B66" s="58" t="s">
        <v>3</v>
      </c>
      <c r="C66" s="57" t="s">
        <v>143</v>
      </c>
      <c r="D66" s="57" t="s">
        <v>5</v>
      </c>
      <c r="F66" s="69" t="s">
        <v>150</v>
      </c>
      <c r="H66" s="51" t="s">
        <v>146</v>
      </c>
    </row>
    <row r="67" spans="1:9">
      <c r="A67" s="5" t="str">
        <f>A48</f>
        <v>토지</v>
      </c>
      <c r="B67" s="7">
        <f>D60</f>
        <v>899312290</v>
      </c>
      <c r="C67" s="36">
        <v>0</v>
      </c>
      <c r="D67" s="7">
        <f>SUM(B67:C67)</f>
        <v>899312290</v>
      </c>
      <c r="E67" s="152">
        <f>SUM(D67:D68)</f>
        <v>2383177569.2830191</v>
      </c>
      <c r="F67" s="35">
        <f>B67/$B$75</f>
        <v>0.32015065912156643</v>
      </c>
      <c r="G67" s="153">
        <f>SUM(F67:F68)</f>
        <v>0.80037664790466934</v>
      </c>
      <c r="H67" s="53">
        <f>F27-F67</f>
        <v>-1.5065912156642103E-4</v>
      </c>
    </row>
    <row r="68" spans="1:9">
      <c r="A68" s="5" t="str">
        <f t="shared" ref="A68:A75" si="16">A49</f>
        <v>건물</v>
      </c>
      <c r="B68" s="7">
        <f>D61</f>
        <v>1348968435.2830188</v>
      </c>
      <c r="C68" s="7">
        <f>E61</f>
        <v>134896844</v>
      </c>
      <c r="D68" s="7">
        <f t="shared" ref="D68:D74" si="17">SUM(B68:C68)</f>
        <v>1483865279.2830188</v>
      </c>
      <c r="E68" s="152"/>
      <c r="F68" s="35">
        <f t="shared" ref="F68:F74" si="18">B68/$B$75</f>
        <v>0.48022598878310291</v>
      </c>
      <c r="G68" s="154"/>
      <c r="H68" s="53">
        <f t="shared" ref="H68:H74" si="19">F28-F68</f>
        <v>-2.2598878310292614E-4</v>
      </c>
    </row>
    <row r="69" spans="1:9">
      <c r="A69" s="5" t="str">
        <f t="shared" si="16"/>
        <v>기계장치</v>
      </c>
      <c r="B69" s="7">
        <f>D50</f>
        <v>560747663</v>
      </c>
      <c r="C69" s="7">
        <f>E50</f>
        <v>56074768</v>
      </c>
      <c r="D69" s="7">
        <f t="shared" si="17"/>
        <v>616822431</v>
      </c>
      <c r="E69" s="1">
        <f>F48-E67</f>
        <v>-0.28301906585693359</v>
      </c>
      <c r="F69" s="35">
        <f t="shared" si="18"/>
        <v>0.19962335209533055</v>
      </c>
      <c r="G69" s="153">
        <f>SUM(F69:F74)</f>
        <v>0.19962335209533055</v>
      </c>
      <c r="H69" s="53">
        <f t="shared" si="19"/>
        <v>3.7664790466945819E-4</v>
      </c>
      <c r="I69" s="66">
        <f>C50-F69</f>
        <v>-1.270746424486327E-2</v>
      </c>
    </row>
    <row r="70" spans="1:9">
      <c r="A70" s="5">
        <f t="shared" si="16"/>
        <v>0</v>
      </c>
      <c r="B70" s="7">
        <f t="shared" ref="B70:B74" si="20">D51/1.1</f>
        <v>0</v>
      </c>
      <c r="C70" s="7">
        <f t="shared" ref="C70:C74" si="21">TRUNC(B70*10%,0)</f>
        <v>0</v>
      </c>
      <c r="D70" s="7">
        <f t="shared" si="17"/>
        <v>0</v>
      </c>
      <c r="F70" s="35">
        <f t="shared" si="18"/>
        <v>0</v>
      </c>
      <c r="G70" s="154"/>
      <c r="H70" s="53">
        <f t="shared" si="19"/>
        <v>0</v>
      </c>
      <c r="I70" s="66">
        <f t="shared" ref="I70:I74" si="22">C51-F70</f>
        <v>0</v>
      </c>
    </row>
    <row r="71" spans="1:9">
      <c r="A71" s="5">
        <f t="shared" si="16"/>
        <v>0</v>
      </c>
      <c r="B71" s="7">
        <f t="shared" si="20"/>
        <v>0</v>
      </c>
      <c r="C71" s="7">
        <f t="shared" si="21"/>
        <v>0</v>
      </c>
      <c r="D71" s="7">
        <f t="shared" si="17"/>
        <v>0</v>
      </c>
      <c r="F71" s="35">
        <f t="shared" si="18"/>
        <v>0</v>
      </c>
      <c r="G71" s="154"/>
      <c r="H71" s="53">
        <f t="shared" si="19"/>
        <v>0</v>
      </c>
      <c r="I71" s="66">
        <f t="shared" si="22"/>
        <v>0</v>
      </c>
    </row>
    <row r="72" spans="1:9">
      <c r="A72" s="5">
        <f t="shared" si="16"/>
        <v>0</v>
      </c>
      <c r="B72" s="7">
        <f t="shared" si="20"/>
        <v>0</v>
      </c>
      <c r="C72" s="7">
        <f t="shared" si="21"/>
        <v>0</v>
      </c>
      <c r="D72" s="7">
        <f t="shared" si="17"/>
        <v>0</v>
      </c>
      <c r="F72" s="35">
        <f t="shared" si="18"/>
        <v>0</v>
      </c>
      <c r="G72" s="154"/>
      <c r="H72" s="53">
        <f t="shared" si="19"/>
        <v>0</v>
      </c>
      <c r="I72" s="66">
        <f t="shared" si="22"/>
        <v>0</v>
      </c>
    </row>
    <row r="73" spans="1:9">
      <c r="A73" s="5">
        <f t="shared" si="16"/>
        <v>0</v>
      </c>
      <c r="B73" s="7">
        <f t="shared" si="20"/>
        <v>0</v>
      </c>
      <c r="C73" s="7">
        <f t="shared" si="21"/>
        <v>0</v>
      </c>
      <c r="D73" s="7">
        <f t="shared" si="17"/>
        <v>0</v>
      </c>
      <c r="F73" s="35">
        <f t="shared" si="18"/>
        <v>0</v>
      </c>
      <c r="G73" s="154"/>
      <c r="H73" s="53">
        <f t="shared" si="19"/>
        <v>0</v>
      </c>
      <c r="I73" s="66">
        <f t="shared" si="22"/>
        <v>0</v>
      </c>
    </row>
    <row r="74" spans="1:9" ht="17.25" thickBot="1">
      <c r="A74" s="44">
        <f t="shared" si="16"/>
        <v>0</v>
      </c>
      <c r="B74" s="45">
        <f t="shared" si="20"/>
        <v>0</v>
      </c>
      <c r="C74" s="45">
        <f t="shared" si="21"/>
        <v>0</v>
      </c>
      <c r="D74" s="45">
        <f t="shared" si="17"/>
        <v>0</v>
      </c>
      <c r="F74" s="47">
        <f t="shared" si="18"/>
        <v>0</v>
      </c>
      <c r="G74" s="155"/>
      <c r="H74" s="53">
        <f t="shared" si="19"/>
        <v>0</v>
      </c>
      <c r="I74" s="66">
        <f t="shared" si="22"/>
        <v>0</v>
      </c>
    </row>
    <row r="75" spans="1:9" ht="18" thickTop="1" thickBot="1">
      <c r="A75" s="60" t="str">
        <f t="shared" si="16"/>
        <v>계</v>
      </c>
      <c r="B75" s="62">
        <f>SUM(B67:B74)</f>
        <v>2809028388.2830191</v>
      </c>
      <c r="C75" s="63">
        <f>SUM(C67:C74)</f>
        <v>190971612</v>
      </c>
      <c r="D75" s="65">
        <f>SUM(B75:C75)</f>
        <v>3000000000.2830191</v>
      </c>
      <c r="E75" t="s">
        <v>152</v>
      </c>
      <c r="F75" s="46">
        <f>SUM(F67:F74)</f>
        <v>0.99999999999999989</v>
      </c>
      <c r="G75" s="46">
        <f>SUM(G67:G74)</f>
        <v>0.99999999999999989</v>
      </c>
    </row>
    <row r="77" spans="1:9">
      <c r="A77" t="s">
        <v>154</v>
      </c>
      <c r="B77" s="1">
        <f>B75</f>
        <v>2809028388.2830191</v>
      </c>
    </row>
    <row r="78" spans="1:9">
      <c r="A78" t="s">
        <v>205</v>
      </c>
      <c r="C78" s="1">
        <f>C75</f>
        <v>190971612</v>
      </c>
      <c r="D78" t="s">
        <v>155</v>
      </c>
    </row>
    <row r="79" spans="1:9">
      <c r="A79" t="s">
        <v>206</v>
      </c>
    </row>
  </sheetData>
  <mergeCells count="7">
    <mergeCell ref="E67:E68"/>
    <mergeCell ref="G67:G68"/>
    <mergeCell ref="G69:G74"/>
    <mergeCell ref="F8:F9"/>
    <mergeCell ref="G27:G28"/>
    <mergeCell ref="G29:G34"/>
    <mergeCell ref="F48:F49"/>
  </mergeCells>
  <phoneticPr fontId="3" type="noConversion"/>
  <pageMargins left="0.7" right="0.7" top="0.75" bottom="0.75" header="0.3" footer="0.3"/>
  <pageSetup paperSize="9" orientation="portrait" verticalDpi="0"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pageSetUpPr fitToPage="1"/>
  </sheetPr>
  <dimension ref="A1:J44"/>
  <sheetViews>
    <sheetView showGridLines="0" tabSelected="1" workbookViewId="0">
      <selection activeCell="A2" sqref="A2"/>
    </sheetView>
  </sheetViews>
  <sheetFormatPr defaultRowHeight="16.5"/>
  <cols>
    <col min="1" max="1" width="32.5" customWidth="1"/>
    <col min="2" max="2" width="25.5" style="1" customWidth="1"/>
    <col min="3" max="3" width="18.875" style="1" customWidth="1"/>
    <col min="4" max="4" width="14" bestFit="1" customWidth="1"/>
  </cols>
  <sheetData>
    <row r="1" spans="1:10">
      <c r="B1"/>
      <c r="C1"/>
    </row>
    <row r="2" spans="1:10">
      <c r="A2" t="s">
        <v>16</v>
      </c>
      <c r="B2"/>
      <c r="C2"/>
      <c r="J2" t="s">
        <v>160</v>
      </c>
    </row>
    <row r="3" spans="1:10" ht="17.25" thickBot="1">
      <c r="A3" s="9" t="s">
        <v>13</v>
      </c>
      <c r="B3" s="27" t="s">
        <v>14</v>
      </c>
      <c r="C3" s="116" t="s">
        <v>368</v>
      </c>
      <c r="D3" s="9" t="s">
        <v>15</v>
      </c>
      <c r="J3" t="s">
        <v>163</v>
      </c>
    </row>
    <row r="4" spans="1:10" ht="32.25" customHeight="1" thickTop="1" thickBot="1">
      <c r="A4" s="115" t="s">
        <v>367</v>
      </c>
      <c r="B4" s="31">
        <v>168000000</v>
      </c>
      <c r="C4" s="32">
        <v>107872560</v>
      </c>
      <c r="D4" s="26">
        <f>SUM(B4:C4)</f>
        <v>275872560</v>
      </c>
      <c r="J4" t="s">
        <v>165</v>
      </c>
    </row>
    <row r="5" spans="1:10" ht="17.25" thickTop="1">
      <c r="A5" s="6" t="s">
        <v>12</v>
      </c>
      <c r="B5" s="28">
        <f>B4/D4</f>
        <v>0.60897684061075152</v>
      </c>
      <c r="C5" s="28">
        <f>C4/D4</f>
        <v>0.39102315938924842</v>
      </c>
      <c r="D5" s="8">
        <f>SUM(B5:C5)</f>
        <v>1</v>
      </c>
      <c r="J5" t="s">
        <v>167</v>
      </c>
    </row>
    <row r="6" spans="1:10">
      <c r="A6" s="6" t="s">
        <v>2</v>
      </c>
      <c r="B6" s="7">
        <v>0</v>
      </c>
      <c r="C6" s="7">
        <f>C4*10%</f>
        <v>10787256</v>
      </c>
      <c r="D6" s="7">
        <f>SUM(B6:C6)</f>
        <v>10787256</v>
      </c>
    </row>
    <row r="7" spans="1:10">
      <c r="J7" t="s">
        <v>180</v>
      </c>
    </row>
    <row r="8" spans="1:10">
      <c r="J8" t="s">
        <v>181</v>
      </c>
    </row>
    <row r="10" spans="1:10">
      <c r="A10" s="10" t="s">
        <v>17</v>
      </c>
    </row>
    <row r="11" spans="1:10">
      <c r="J11" t="s">
        <v>366</v>
      </c>
    </row>
    <row r="13" spans="1:10">
      <c r="A13" s="10" t="s">
        <v>369</v>
      </c>
    </row>
    <row r="14" spans="1:10" ht="32.25" thickBot="1">
      <c r="A14" s="4" t="s">
        <v>435</v>
      </c>
      <c r="C14" s="15" t="s">
        <v>20</v>
      </c>
    </row>
    <row r="15" spans="1:10" ht="27.75" thickTop="1" thickBot="1">
      <c r="A15" s="29" t="s">
        <v>436</v>
      </c>
      <c r="B15" s="30">
        <v>345000000</v>
      </c>
      <c r="C15" s="1" t="s">
        <v>432</v>
      </c>
    </row>
    <row r="16" spans="1:10" ht="17.25" thickTop="1"/>
    <row r="17" spans="1:3">
      <c r="A17" t="s">
        <v>21</v>
      </c>
    </row>
    <row r="18" spans="1:3">
      <c r="A18" s="6" t="s">
        <v>5</v>
      </c>
      <c r="B18" s="6" t="s">
        <v>3</v>
      </c>
      <c r="C18" s="11" t="s">
        <v>4</v>
      </c>
    </row>
    <row r="19" spans="1:3">
      <c r="A19" s="7">
        <f>SUM(B19:C19)</f>
        <v>148393288.9882198</v>
      </c>
      <c r="B19" s="7">
        <f>B15*(C4/D4)</f>
        <v>134902989.98929071</v>
      </c>
      <c r="C19" s="7">
        <f>B19*10%</f>
        <v>13490298.998929072</v>
      </c>
    </row>
    <row r="20" spans="1:3">
      <c r="B20" s="2">
        <f>B19/B24</f>
        <v>0.39102315938924842</v>
      </c>
    </row>
    <row r="21" spans="1:3">
      <c r="A21" t="s">
        <v>0</v>
      </c>
      <c r="B21" s="12" t="s">
        <v>6</v>
      </c>
    </row>
    <row r="22" spans="1:3">
      <c r="B22" s="7">
        <f>B15-B19</f>
        <v>210097010.01070929</v>
      </c>
      <c r="C22" s="2">
        <f>B22/B24</f>
        <v>0.60897684061075152</v>
      </c>
    </row>
    <row r="24" spans="1:3">
      <c r="A24" s="5" t="s">
        <v>7</v>
      </c>
      <c r="B24" s="7">
        <f>SUM(B22,B19)</f>
        <v>345000000</v>
      </c>
    </row>
    <row r="26" spans="1:3">
      <c r="A26" s="5" t="s">
        <v>8</v>
      </c>
      <c r="B26" s="13">
        <f>SUM(A19,B22)</f>
        <v>358490298.99892908</v>
      </c>
    </row>
    <row r="27" spans="1:3">
      <c r="A27" s="5" t="s">
        <v>9</v>
      </c>
      <c r="B27" s="7">
        <f>C19</f>
        <v>13490298.998929072</v>
      </c>
    </row>
    <row r="28" spans="1:3" ht="20.25">
      <c r="A28" s="5" t="s">
        <v>10</v>
      </c>
      <c r="B28" s="14">
        <f>B26-B27</f>
        <v>345000000</v>
      </c>
    </row>
    <row r="30" spans="1:3" ht="31.5">
      <c r="A30" s="4" t="s">
        <v>11</v>
      </c>
      <c r="B30" s="1" t="s">
        <v>19</v>
      </c>
      <c r="C30" s="1" t="s">
        <v>22</v>
      </c>
    </row>
    <row r="31" spans="1:3">
      <c r="A31" s="5" t="s">
        <v>18</v>
      </c>
      <c r="B31" s="143">
        <f>B15</f>
        <v>345000000</v>
      </c>
      <c r="C31" s="1" t="s">
        <v>1</v>
      </c>
    </row>
    <row r="33" spans="1:3">
      <c r="A33" t="s">
        <v>428</v>
      </c>
    </row>
    <row r="34" spans="1:3">
      <c r="A34" s="6" t="s">
        <v>5</v>
      </c>
      <c r="B34" s="6" t="s">
        <v>3</v>
      </c>
      <c r="C34" s="11" t="s">
        <v>4</v>
      </c>
    </row>
    <row r="35" spans="1:3">
      <c r="A35" s="12">
        <f>SUM(B35:C35)</f>
        <v>142809121.5965896</v>
      </c>
      <c r="B35" s="12">
        <f>B31*(C4/(B4+C4+C6))</f>
        <v>129826474.17871782</v>
      </c>
      <c r="C35" s="12">
        <f>B35*10%</f>
        <v>12982647.417871783</v>
      </c>
    </row>
    <row r="36" spans="1:3">
      <c r="B36" s="3">
        <f>B35/B40</f>
        <v>0.39102315938924842</v>
      </c>
    </row>
    <row r="37" spans="1:3">
      <c r="A37" s="142" t="s">
        <v>0</v>
      </c>
      <c r="B37" s="12" t="s">
        <v>6</v>
      </c>
    </row>
    <row r="38" spans="1:3">
      <c r="B38" s="12">
        <f>B31-A35</f>
        <v>202190878.4034104</v>
      </c>
      <c r="C38" s="2">
        <f>B38/B40</f>
        <v>0.60897684061075152</v>
      </c>
    </row>
    <row r="40" spans="1:3">
      <c r="A40" s="5" t="s">
        <v>7</v>
      </c>
      <c r="B40" s="7">
        <f>SUM(B38,B35)</f>
        <v>332017352.58212823</v>
      </c>
    </row>
    <row r="42" spans="1:3">
      <c r="A42" s="5" t="s">
        <v>8</v>
      </c>
      <c r="B42" s="13">
        <f>SUM(A35,B38)</f>
        <v>345000000</v>
      </c>
    </row>
    <row r="43" spans="1:3">
      <c r="A43" s="5" t="s">
        <v>9</v>
      </c>
      <c r="B43" s="7">
        <f>C35</f>
        <v>12982647.417871783</v>
      </c>
    </row>
    <row r="44" spans="1:3" ht="20.25">
      <c r="A44" s="5" t="s">
        <v>10</v>
      </c>
      <c r="B44" s="14">
        <f>B42-B43</f>
        <v>332017352.58212823</v>
      </c>
    </row>
  </sheetData>
  <phoneticPr fontId="3" type="noConversion"/>
  <pageMargins left="0.70866141732283472" right="0.70866141732283472" top="0.74803149606299213" bottom="0.74803149606299213" header="0.31496062992125984" footer="0.31496062992125984"/>
  <pageSetup paperSize="9" scale="49" orientation="landscape"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C000"/>
  </sheetPr>
  <dimension ref="A2:P91"/>
  <sheetViews>
    <sheetView showGridLines="0" topLeftCell="B58" workbookViewId="0">
      <selection activeCell="B79" sqref="B79"/>
    </sheetView>
  </sheetViews>
  <sheetFormatPr defaultRowHeight="16.5"/>
  <cols>
    <col min="1" max="2" width="51.375" customWidth="1"/>
    <col min="3" max="3" width="18.125" customWidth="1"/>
    <col min="4" max="6" width="14.375" customWidth="1"/>
    <col min="7" max="7" width="13" bestFit="1" customWidth="1"/>
    <col min="9" max="11" width="12.625" customWidth="1"/>
  </cols>
  <sheetData>
    <row r="2" spans="1:2">
      <c r="A2" s="24" t="s">
        <v>417</v>
      </c>
    </row>
    <row r="3" spans="1:2">
      <c r="A3" s="24"/>
    </row>
    <row r="4" spans="1:2" ht="20.25">
      <c r="A4" s="124" t="s">
        <v>393</v>
      </c>
    </row>
    <row r="5" spans="1:2">
      <c r="A5" s="101" t="s">
        <v>222</v>
      </c>
    </row>
    <row r="6" spans="1:2" ht="17.25" thickBot="1"/>
    <row r="7" spans="1:2" ht="17.25" thickBot="1">
      <c r="A7" s="96" t="s">
        <v>207</v>
      </c>
      <c r="B7" s="93" t="s">
        <v>208</v>
      </c>
    </row>
    <row r="8" spans="1:2">
      <c r="A8" s="97" t="s">
        <v>209</v>
      </c>
      <c r="B8" s="94" t="s">
        <v>212</v>
      </c>
    </row>
    <row r="9" spans="1:2">
      <c r="A9" s="97" t="s">
        <v>210</v>
      </c>
      <c r="B9" s="94" t="s">
        <v>213</v>
      </c>
    </row>
    <row r="10" spans="1:2">
      <c r="A10" s="97"/>
      <c r="B10" s="94"/>
    </row>
    <row r="11" spans="1:2">
      <c r="A11" s="97" t="s">
        <v>211</v>
      </c>
      <c r="B11" s="94"/>
    </row>
    <row r="12" spans="1:2">
      <c r="A12" s="97"/>
      <c r="B12" s="94"/>
    </row>
    <row r="13" spans="1:2">
      <c r="A13" s="98" t="s">
        <v>214</v>
      </c>
      <c r="B13" s="94" t="s">
        <v>215</v>
      </c>
    </row>
    <row r="14" spans="1:2">
      <c r="A14" s="97"/>
      <c r="B14" s="94" t="s">
        <v>407</v>
      </c>
    </row>
    <row r="15" spans="1:2">
      <c r="A15" s="97"/>
      <c r="B15" s="94"/>
    </row>
    <row r="16" spans="1:2">
      <c r="A16" s="98" t="s">
        <v>214</v>
      </c>
      <c r="B16" s="94" t="s">
        <v>216</v>
      </c>
    </row>
    <row r="17" spans="1:2">
      <c r="A17" s="97"/>
      <c r="B17" s="94" t="s">
        <v>217</v>
      </c>
    </row>
    <row r="18" spans="1:2">
      <c r="A18" s="97"/>
      <c r="B18" s="94"/>
    </row>
    <row r="19" spans="1:2">
      <c r="A19" s="97"/>
      <c r="B19" s="94" t="s">
        <v>218</v>
      </c>
    </row>
    <row r="20" spans="1:2">
      <c r="A20" s="97"/>
      <c r="B20" s="94"/>
    </row>
    <row r="21" spans="1:2" ht="17.25" thickBot="1">
      <c r="A21" s="99"/>
      <c r="B21" s="95" t="s">
        <v>219</v>
      </c>
    </row>
    <row r="23" spans="1:2">
      <c r="A23" s="17" t="s">
        <v>220</v>
      </c>
    </row>
    <row r="25" spans="1:2">
      <c r="A25" t="s">
        <v>221</v>
      </c>
    </row>
    <row r="27" spans="1:2" ht="20.25">
      <c r="A27" s="124" t="s">
        <v>370</v>
      </c>
    </row>
    <row r="28" spans="1:2">
      <c r="A28" t="s">
        <v>371</v>
      </c>
    </row>
    <row r="30" spans="1:2">
      <c r="A30" t="s">
        <v>372</v>
      </c>
    </row>
    <row r="32" spans="1:2">
      <c r="A32" t="s">
        <v>373</v>
      </c>
    </row>
    <row r="34" spans="1:2">
      <c r="A34" t="s">
        <v>374</v>
      </c>
    </row>
    <row r="35" spans="1:2" ht="17.25" thickBot="1"/>
    <row r="36" spans="1:2" ht="17.25" thickBot="1">
      <c r="A36" s="96" t="s">
        <v>207</v>
      </c>
      <c r="B36" s="93" t="s">
        <v>375</v>
      </c>
    </row>
    <row r="37" spans="1:2">
      <c r="A37" s="97" t="s">
        <v>376</v>
      </c>
      <c r="B37" s="94"/>
    </row>
    <row r="38" spans="1:2">
      <c r="A38" s="97" t="s">
        <v>377</v>
      </c>
      <c r="B38" s="94"/>
    </row>
    <row r="39" spans="1:2">
      <c r="A39" s="97"/>
      <c r="B39" s="94"/>
    </row>
    <row r="40" spans="1:2">
      <c r="A40" s="97" t="s">
        <v>378</v>
      </c>
      <c r="B40" s="94"/>
    </row>
    <row r="41" spans="1:2">
      <c r="A41" s="97"/>
      <c r="B41" s="94"/>
    </row>
    <row r="42" spans="1:2">
      <c r="A42" s="98"/>
      <c r="B42" s="94"/>
    </row>
    <row r="43" spans="1:2">
      <c r="A43" s="121"/>
      <c r="B43" s="122"/>
    </row>
    <row r="44" spans="1:2">
      <c r="A44" s="97"/>
      <c r="B44" s="94" t="s">
        <v>383</v>
      </c>
    </row>
    <row r="45" spans="1:2">
      <c r="A45" s="123"/>
      <c r="B45" s="94" t="s">
        <v>384</v>
      </c>
    </row>
    <row r="46" spans="1:2">
      <c r="A46" s="98" t="s">
        <v>214</v>
      </c>
      <c r="B46" s="94"/>
    </row>
    <row r="47" spans="1:2">
      <c r="A47" s="97"/>
      <c r="B47" s="94" t="s">
        <v>385</v>
      </c>
    </row>
    <row r="48" spans="1:2">
      <c r="A48" s="97"/>
      <c r="B48" s="94" t="s">
        <v>386</v>
      </c>
    </row>
    <row r="49" spans="1:2">
      <c r="A49" s="97"/>
      <c r="B49" s="94"/>
    </row>
    <row r="50" spans="1:2">
      <c r="A50" s="97"/>
      <c r="B50" s="94"/>
    </row>
    <row r="51" spans="1:2">
      <c r="A51" s="97"/>
      <c r="B51" s="94"/>
    </row>
    <row r="52" spans="1:2">
      <c r="A52" s="97"/>
      <c r="B52" s="94"/>
    </row>
    <row r="53" spans="1:2">
      <c r="A53" s="97"/>
      <c r="B53" s="94" t="s">
        <v>391</v>
      </c>
    </row>
    <row r="54" spans="1:2">
      <c r="A54" s="97"/>
      <c r="B54" s="94" t="s">
        <v>392</v>
      </c>
    </row>
    <row r="55" spans="1:2" ht="17.25" thickBot="1">
      <c r="A55" s="99"/>
      <c r="B55" s="95"/>
    </row>
    <row r="57" spans="1:2" ht="20.25">
      <c r="A57" s="124" t="s">
        <v>394</v>
      </c>
    </row>
    <row r="58" spans="1:2" ht="17.25" thickBot="1"/>
    <row r="59" spans="1:2" ht="17.25" thickBot="1">
      <c r="A59" s="96" t="s">
        <v>207</v>
      </c>
      <c r="B59" s="93" t="s">
        <v>208</v>
      </c>
    </row>
    <row r="60" spans="1:2">
      <c r="A60" s="97" t="s">
        <v>395</v>
      </c>
      <c r="B60" s="94" t="s">
        <v>212</v>
      </c>
    </row>
    <row r="61" spans="1:2">
      <c r="A61" s="97" t="s">
        <v>396</v>
      </c>
      <c r="B61" s="125"/>
    </row>
    <row r="62" spans="1:2">
      <c r="A62" s="97"/>
      <c r="B62" s="94"/>
    </row>
    <row r="63" spans="1:2">
      <c r="A63" s="97" t="s">
        <v>211</v>
      </c>
      <c r="B63" s="94" t="s">
        <v>213</v>
      </c>
    </row>
    <row r="64" spans="1:2">
      <c r="A64" s="97"/>
      <c r="B64" s="94"/>
    </row>
    <row r="65" spans="1:16">
      <c r="A65" s="98" t="s">
        <v>214</v>
      </c>
      <c r="B65" s="94" t="s">
        <v>397</v>
      </c>
    </row>
    <row r="66" spans="1:16">
      <c r="A66" s="97"/>
      <c r="B66" s="94" t="s">
        <v>406</v>
      </c>
      <c r="C66" t="s">
        <v>427</v>
      </c>
    </row>
    <row r="67" spans="1:16" ht="17.25" thickBot="1">
      <c r="A67" s="99"/>
      <c r="B67" s="95"/>
      <c r="C67" s="117" t="s">
        <v>418</v>
      </c>
      <c r="D67" s="117" t="s">
        <v>420</v>
      </c>
      <c r="E67" s="117" t="s">
        <v>419</v>
      </c>
      <c r="F67" s="133"/>
      <c r="G67" s="117" t="s">
        <v>421</v>
      </c>
    </row>
    <row r="68" spans="1:16">
      <c r="C68" s="117" t="s">
        <v>426</v>
      </c>
      <c r="D68" s="128">
        <v>500000</v>
      </c>
      <c r="E68" s="128">
        <v>50000</v>
      </c>
      <c r="F68" s="128"/>
      <c r="G68" s="128">
        <f>SUM(D68:D68)</f>
        <v>500000</v>
      </c>
    </row>
    <row r="69" spans="1:16" ht="17.25" thickBot="1">
      <c r="A69" t="s">
        <v>398</v>
      </c>
      <c r="C69" s="118" t="s">
        <v>422</v>
      </c>
      <c r="D69" s="130">
        <f>G69-E69</f>
        <v>435000</v>
      </c>
      <c r="E69" s="129">
        <v>65000</v>
      </c>
      <c r="F69" s="129"/>
      <c r="G69" s="131">
        <f>G68</f>
        <v>500000</v>
      </c>
      <c r="H69" t="b">
        <f>G68=G69</f>
        <v>1</v>
      </c>
    </row>
    <row r="70" spans="1:16" ht="17.25" thickTop="1">
      <c r="A70" t="s">
        <v>399</v>
      </c>
      <c r="C70" s="55" t="s">
        <v>423</v>
      </c>
      <c r="D70" s="132">
        <f>D68-D69</f>
        <v>65000</v>
      </c>
      <c r="E70" s="132">
        <f>E68-E69</f>
        <v>-15000</v>
      </c>
      <c r="F70" s="132"/>
      <c r="G70" s="132">
        <f>G68-G69</f>
        <v>0</v>
      </c>
    </row>
    <row r="72" spans="1:16">
      <c r="C72" s="51" t="s">
        <v>424</v>
      </c>
      <c r="D72" s="35">
        <f>D70/D68</f>
        <v>0.13</v>
      </c>
      <c r="E72" s="35">
        <f>E70/E68</f>
        <v>-0.3</v>
      </c>
      <c r="F72" s="144"/>
    </row>
    <row r="73" spans="1:16">
      <c r="A73" t="s">
        <v>400</v>
      </c>
      <c r="P73" s="136">
        <v>1</v>
      </c>
    </row>
    <row r="74" spans="1:16">
      <c r="C74" s="117" t="s">
        <v>418</v>
      </c>
      <c r="D74" s="117" t="s">
        <v>420</v>
      </c>
      <c r="E74" s="117" t="s">
        <v>433</v>
      </c>
      <c r="F74" s="133" t="s">
        <v>434</v>
      </c>
      <c r="G74" s="117" t="s">
        <v>421</v>
      </c>
    </row>
    <row r="75" spans="1:16" ht="17.25" thickBot="1">
      <c r="A75" t="s">
        <v>402</v>
      </c>
      <c r="C75" s="117" t="s">
        <v>426</v>
      </c>
      <c r="D75" s="135">
        <f>CHOOSE(P73,'토지건물만 일괄양도'!B38,'토지건물만 일괄양도'!B38,'토지건물만 일괄양도'!B22)</f>
        <v>202190878.4034104</v>
      </c>
      <c r="E75" s="135">
        <f>CHOOSE(P73,'토지건물만 일괄양도'!A35,'토지건물만 일괄양도'!B35,'토지건물만 일괄양도'!B19)</f>
        <v>142809121.5965896</v>
      </c>
      <c r="F75" s="148"/>
      <c r="G75" s="128">
        <f>SUM(D75:E75)</f>
        <v>345000000</v>
      </c>
    </row>
    <row r="76" spans="1:16" ht="17.25" thickBot="1">
      <c r="A76" t="s">
        <v>401</v>
      </c>
      <c r="C76" s="82" t="s">
        <v>439</v>
      </c>
      <c r="D76" s="151">
        <f>CHOOSE(P73,'토지건물만 일괄양도'!B38,'토지건물만 일괄양도'!B38,'토지건물만 일괄양도'!B22)</f>
        <v>202190878.4034104</v>
      </c>
      <c r="E76" s="149">
        <f>CHOOSE(P73,'토지건물만 일괄양도'!A35,'토지건물만 일괄양도'!B35,'토지건물만 일괄양도'!B19)</f>
        <v>142809121.5965896</v>
      </c>
      <c r="F76" s="150">
        <f>CHOOSE(P73,0,E76*10%,E76*10%)</f>
        <v>0</v>
      </c>
      <c r="G76" s="134">
        <f>SUM(D76:F76)</f>
        <v>345000000</v>
      </c>
      <c r="H76" t="b">
        <f>G75=G76</f>
        <v>1</v>
      </c>
    </row>
    <row r="77" spans="1:16" ht="17.25" thickTop="1">
      <c r="A77" t="s">
        <v>403</v>
      </c>
      <c r="C77" s="55" t="s">
        <v>438</v>
      </c>
      <c r="D77" s="132">
        <f>D76-D75</f>
        <v>0</v>
      </c>
      <c r="E77" s="132">
        <f>E76-E75</f>
        <v>0</v>
      </c>
      <c r="F77" s="132">
        <f>F76-F75</f>
        <v>0</v>
      </c>
      <c r="G77" s="132">
        <f>G76-G75</f>
        <v>0</v>
      </c>
    </row>
    <row r="78" spans="1:16">
      <c r="A78" t="s">
        <v>404</v>
      </c>
    </row>
    <row r="79" spans="1:16">
      <c r="B79" s="127" t="s">
        <v>425</v>
      </c>
      <c r="C79" s="51" t="s">
        <v>424</v>
      </c>
      <c r="D79" s="35">
        <f>D77/D75</f>
        <v>0</v>
      </c>
      <c r="E79" s="35">
        <f>E77/E75</f>
        <v>0</v>
      </c>
      <c r="F79" s="144"/>
    </row>
    <row r="80" spans="1:16">
      <c r="A80" s="126" t="s">
        <v>405</v>
      </c>
      <c r="I80" t="s">
        <v>437</v>
      </c>
    </row>
    <row r="81" spans="1:11">
      <c r="C81" s="133" t="s">
        <v>13</v>
      </c>
      <c r="D81" s="133" t="s">
        <v>0</v>
      </c>
      <c r="E81" s="133" t="s">
        <v>139</v>
      </c>
      <c r="F81" s="133" t="s">
        <v>434</v>
      </c>
      <c r="G81" s="133" t="s">
        <v>15</v>
      </c>
      <c r="I81" s="51" t="s">
        <v>429</v>
      </c>
      <c r="J81" s="51" t="s">
        <v>430</v>
      </c>
      <c r="K81" s="51" t="s">
        <v>431</v>
      </c>
    </row>
    <row r="82" spans="1:11">
      <c r="A82" t="s">
        <v>408</v>
      </c>
      <c r="C82" s="133" t="s">
        <v>426</v>
      </c>
      <c r="D82" s="35">
        <f>D75/($D75+$E75)</f>
        <v>0.58606051711133456</v>
      </c>
      <c r="E82" s="35">
        <f>E75/(E75+D75)</f>
        <v>0.4139394828886655</v>
      </c>
      <c r="F82" s="146"/>
      <c r="G82" s="35">
        <f>SUM(D82:E82)</f>
        <v>1</v>
      </c>
      <c r="I82" s="145">
        <f>SUM(J82:K82)</f>
        <v>142809121.5965896</v>
      </c>
      <c r="J82" s="145">
        <f>E76</f>
        <v>142809121.5965896</v>
      </c>
      <c r="K82" s="145">
        <f>F76</f>
        <v>0</v>
      </c>
    </row>
    <row r="83" spans="1:11" ht="17.25" thickBot="1">
      <c r="A83" t="s">
        <v>409</v>
      </c>
      <c r="C83" s="137" t="s">
        <v>422</v>
      </c>
      <c r="D83" s="139">
        <f>D76/(D76+E76)</f>
        <v>0.58606051711133456</v>
      </c>
      <c r="E83" s="138">
        <f>E76/(D76+E76)</f>
        <v>0.4139394828886655</v>
      </c>
      <c r="F83" s="147"/>
      <c r="G83" s="140">
        <f>SUM(D83:E83)</f>
        <v>1</v>
      </c>
    </row>
    <row r="84" spans="1:11" ht="17.25" thickTop="1">
      <c r="C84" s="55" t="s">
        <v>423</v>
      </c>
      <c r="D84" s="141">
        <f>D82-D83</f>
        <v>0</v>
      </c>
      <c r="E84" s="141">
        <f>E82-E83</f>
        <v>0</v>
      </c>
      <c r="F84" s="141"/>
      <c r="G84" s="132">
        <f>G82-G83</f>
        <v>0</v>
      </c>
    </row>
    <row r="85" spans="1:11">
      <c r="A85" t="s">
        <v>416</v>
      </c>
    </row>
    <row r="86" spans="1:11">
      <c r="A86" t="s">
        <v>411</v>
      </c>
    </row>
    <row r="87" spans="1:11">
      <c r="A87" t="s">
        <v>410</v>
      </c>
    </row>
    <row r="88" spans="1:11">
      <c r="A88" t="s">
        <v>412</v>
      </c>
    </row>
    <row r="89" spans="1:11">
      <c r="A89" t="s">
        <v>413</v>
      </c>
    </row>
    <row r="90" spans="1:11">
      <c r="A90" t="s">
        <v>414</v>
      </c>
    </row>
    <row r="91" spans="1:11">
      <c r="A91" t="s">
        <v>415</v>
      </c>
    </row>
  </sheetData>
  <phoneticPr fontId="3" type="noConversion"/>
  <conditionalFormatting sqref="D79:F79 D72:F72">
    <cfRule type="cellIs" dxfId="1" priority="3" operator="lessThan">
      <formula>-0.29999999999999</formula>
    </cfRule>
    <cfRule type="cellIs" dxfId="0" priority="4" operator="greaterThan">
      <formula>0.299999999999999</formula>
    </cfRule>
  </conditionalFormatting>
  <hyperlinks>
    <hyperlink ref="A2" r:id="rId1" xr:uid="{7AA22A41-C251-4925-93DA-CF24495100D4}"/>
  </hyperlinks>
  <pageMargins left="0.7" right="0.7" top="0.75" bottom="0.75" header="0.3" footer="0.3"/>
  <pageSetup paperSize="9"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4119" r:id="rId5" name="Group Box 23">
              <controlPr defaultSize="0" autoFill="0" autoPict="0">
                <anchor moveWithCells="1">
                  <from>
                    <xdr:col>7</xdr:col>
                    <xdr:colOff>628650</xdr:colOff>
                    <xdr:row>72</xdr:row>
                    <xdr:rowOff>28575</xdr:rowOff>
                  </from>
                  <to>
                    <xdr:col>14</xdr:col>
                    <xdr:colOff>66675</xdr:colOff>
                    <xdr:row>77</xdr:row>
                    <xdr:rowOff>95250</xdr:rowOff>
                  </to>
                </anchor>
              </controlPr>
            </control>
          </mc:Choice>
        </mc:AlternateContent>
        <mc:AlternateContent xmlns:mc="http://schemas.openxmlformats.org/markup-compatibility/2006">
          <mc:Choice Requires="x14">
            <control shapeId="4120" r:id="rId6" name="Option Button 24">
              <controlPr defaultSize="0" autoFill="0" autoLine="0" autoPict="0">
                <anchor moveWithCells="1">
                  <from>
                    <xdr:col>8</xdr:col>
                    <xdr:colOff>47625</xdr:colOff>
                    <xdr:row>72</xdr:row>
                    <xdr:rowOff>104775</xdr:rowOff>
                  </from>
                  <to>
                    <xdr:col>13</xdr:col>
                    <xdr:colOff>390525</xdr:colOff>
                    <xdr:row>74</xdr:row>
                    <xdr:rowOff>114300</xdr:rowOff>
                  </to>
                </anchor>
              </controlPr>
            </control>
          </mc:Choice>
        </mc:AlternateContent>
        <mc:AlternateContent xmlns:mc="http://schemas.openxmlformats.org/markup-compatibility/2006">
          <mc:Choice Requires="x14">
            <control shapeId="4121" r:id="rId7" name="Option Button 25">
              <controlPr defaultSize="0" autoFill="0" autoLine="0" autoPict="0">
                <anchor moveWithCells="1">
                  <from>
                    <xdr:col>8</xdr:col>
                    <xdr:colOff>57150</xdr:colOff>
                    <xdr:row>74</xdr:row>
                    <xdr:rowOff>114300</xdr:rowOff>
                  </from>
                  <to>
                    <xdr:col>11</xdr:col>
                    <xdr:colOff>285750</xdr:colOff>
                    <xdr:row>75</xdr:row>
                    <xdr:rowOff>142875</xdr:rowOff>
                  </to>
                </anchor>
              </controlPr>
            </control>
          </mc:Choice>
        </mc:AlternateContent>
        <mc:AlternateContent xmlns:mc="http://schemas.openxmlformats.org/markup-compatibility/2006">
          <mc:Choice Requires="x14">
            <control shapeId="4122" r:id="rId8" name="Option Button 26">
              <controlPr defaultSize="0" autoFill="0" autoLine="0" autoPict="0">
                <anchor moveWithCells="1">
                  <from>
                    <xdr:col>8</xdr:col>
                    <xdr:colOff>57150</xdr:colOff>
                    <xdr:row>75</xdr:row>
                    <xdr:rowOff>200025</xdr:rowOff>
                  </from>
                  <to>
                    <xdr:col>12</xdr:col>
                    <xdr:colOff>323850</xdr:colOff>
                    <xdr:row>77</xdr:row>
                    <xdr:rowOff>9525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4836B3-58EA-461A-AA24-AC474FD9C04B}">
  <dimension ref="C11:J17"/>
  <sheetViews>
    <sheetView showGridLines="0" workbookViewId="0">
      <selection activeCell="H15" sqref="H15:J17"/>
    </sheetView>
  </sheetViews>
  <sheetFormatPr defaultRowHeight="16.5"/>
  <cols>
    <col min="3" max="3" width="35.375" customWidth="1"/>
    <col min="4" max="4" width="4.625" customWidth="1"/>
    <col min="5" max="5" width="20" bestFit="1" customWidth="1"/>
    <col min="8" max="8" width="16.625" customWidth="1"/>
    <col min="9" max="9" width="3.875" customWidth="1"/>
    <col min="10" max="10" width="32.875" bestFit="1" customWidth="1"/>
  </cols>
  <sheetData>
    <row r="11" spans="3:10">
      <c r="C11" s="159" t="s">
        <v>379</v>
      </c>
      <c r="D11" s="158" t="s">
        <v>380</v>
      </c>
      <c r="E11" s="120" t="s">
        <v>381</v>
      </c>
    </row>
    <row r="12" spans="3:10">
      <c r="C12" s="159"/>
      <c r="D12" s="158"/>
      <c r="E12" s="119" t="s">
        <v>382</v>
      </c>
    </row>
    <row r="14" spans="3:10" ht="18.75" customHeight="1"/>
    <row r="15" spans="3:10" ht="32.25" customHeight="1">
      <c r="H15" s="159" t="s">
        <v>387</v>
      </c>
      <c r="I15" s="158" t="s">
        <v>380</v>
      </c>
      <c r="J15" s="120" t="s">
        <v>388</v>
      </c>
    </row>
    <row r="16" spans="3:10">
      <c r="H16" s="159"/>
      <c r="I16" s="158"/>
      <c r="J16" s="119" t="s">
        <v>389</v>
      </c>
    </row>
    <row r="17" spans="8:10">
      <c r="H17" s="159"/>
      <c r="I17" s="158"/>
      <c r="J17" t="s">
        <v>390</v>
      </c>
    </row>
  </sheetData>
  <mergeCells count="4">
    <mergeCell ref="D11:D12"/>
    <mergeCell ref="C11:C12"/>
    <mergeCell ref="I15:I17"/>
    <mergeCell ref="H15:H17"/>
  </mergeCells>
  <phoneticPr fontId="3"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P262"/>
  <sheetViews>
    <sheetView showGridLines="0" workbookViewId="0">
      <selection activeCell="K28" sqref="K28"/>
    </sheetView>
  </sheetViews>
  <sheetFormatPr defaultRowHeight="16.5"/>
  <sheetData>
    <row r="2" spans="1:1" ht="20.25">
      <c r="A2" s="105" t="s">
        <v>223</v>
      </c>
    </row>
    <row r="4" spans="1:1">
      <c r="A4" t="s">
        <v>224</v>
      </c>
    </row>
    <row r="5" spans="1:1">
      <c r="A5" t="s">
        <v>225</v>
      </c>
    </row>
    <row r="6" spans="1:1">
      <c r="A6" t="s">
        <v>226</v>
      </c>
    </row>
    <row r="7" spans="1:1">
      <c r="A7" t="s">
        <v>227</v>
      </c>
    </row>
    <row r="8" spans="1:1">
      <c r="A8" t="s">
        <v>228</v>
      </c>
    </row>
    <row r="10" spans="1:1">
      <c r="A10" s="102" t="s">
        <v>344</v>
      </c>
    </row>
    <row r="12" spans="1:1">
      <c r="A12" s="103" t="s">
        <v>229</v>
      </c>
    </row>
    <row r="13" spans="1:1">
      <c r="A13" s="103" t="s">
        <v>230</v>
      </c>
    </row>
    <row r="14" spans="1:1">
      <c r="A14" s="103" t="s">
        <v>231</v>
      </c>
    </row>
    <row r="16" spans="1:1" ht="20.25">
      <c r="A16" s="114" t="s">
        <v>337</v>
      </c>
    </row>
    <row r="17" spans="1:16">
      <c r="A17" s="102" t="s">
        <v>232</v>
      </c>
    </row>
    <row r="18" spans="1:16">
      <c r="A18" s="102" t="s">
        <v>330</v>
      </c>
    </row>
    <row r="19" spans="1:16">
      <c r="A19" s="102" t="s">
        <v>331</v>
      </c>
    </row>
    <row r="20" spans="1:16">
      <c r="A20" s="102" t="s">
        <v>332</v>
      </c>
    </row>
    <row r="21" spans="1:16" ht="17.25" thickBot="1">
      <c r="A21" s="102"/>
    </row>
    <row r="22" spans="1:16">
      <c r="A22" s="107" t="s">
        <v>334</v>
      </c>
      <c r="B22" s="108"/>
      <c r="C22" s="108"/>
      <c r="D22" s="108"/>
      <c r="E22" s="108"/>
      <c r="F22" s="108"/>
      <c r="G22" s="108"/>
      <c r="H22" s="108"/>
      <c r="I22" s="108"/>
      <c r="J22" s="108"/>
      <c r="K22" s="108"/>
      <c r="L22" s="108"/>
      <c r="M22" s="108"/>
      <c r="N22" s="108"/>
      <c r="O22" s="108"/>
      <c r="P22" s="109"/>
    </row>
    <row r="23" spans="1:16">
      <c r="A23" s="110" t="s">
        <v>333</v>
      </c>
      <c r="B23" s="111"/>
      <c r="C23" s="111"/>
      <c r="D23" s="111"/>
      <c r="E23" s="111"/>
      <c r="F23" s="111"/>
      <c r="G23" s="111"/>
      <c r="H23" s="111"/>
      <c r="I23" s="111"/>
      <c r="J23" s="111"/>
      <c r="K23" s="111"/>
      <c r="L23" s="111"/>
      <c r="M23" s="111"/>
      <c r="N23" s="111"/>
      <c r="O23" s="111"/>
      <c r="P23" s="94"/>
    </row>
    <row r="24" spans="1:16" ht="17.25" thickBot="1">
      <c r="A24" s="112" t="s">
        <v>335</v>
      </c>
      <c r="B24" s="113"/>
      <c r="C24" s="113"/>
      <c r="D24" s="113"/>
      <c r="E24" s="113"/>
      <c r="F24" s="113"/>
      <c r="G24" s="113"/>
      <c r="H24" s="113"/>
      <c r="I24" s="113"/>
      <c r="J24" s="113"/>
      <c r="K24" s="113"/>
      <c r="L24" s="113"/>
      <c r="M24" s="113"/>
      <c r="N24" s="113"/>
      <c r="O24" s="113"/>
      <c r="P24" s="95"/>
    </row>
    <row r="25" spans="1:16">
      <c r="A25" s="102"/>
    </row>
    <row r="26" spans="1:16">
      <c r="A26" s="102"/>
    </row>
    <row r="27" spans="1:16">
      <c r="A27" s="102" t="s">
        <v>234</v>
      </c>
    </row>
    <row r="28" spans="1:16" ht="17.25" thickBot="1">
      <c r="A28" s="102"/>
    </row>
    <row r="29" spans="1:16">
      <c r="A29" s="107" t="s">
        <v>338</v>
      </c>
      <c r="B29" s="108"/>
      <c r="C29" s="108"/>
      <c r="D29" s="108"/>
      <c r="E29" s="108"/>
      <c r="F29" s="108"/>
      <c r="G29" s="108"/>
      <c r="H29" s="108"/>
      <c r="I29" s="108"/>
      <c r="J29" s="108"/>
      <c r="K29" s="108"/>
      <c r="L29" s="108"/>
      <c r="M29" s="108"/>
      <c r="N29" s="108"/>
      <c r="O29" s="108"/>
      <c r="P29" s="109"/>
    </row>
    <row r="30" spans="1:16">
      <c r="A30" s="110" t="s">
        <v>339</v>
      </c>
      <c r="B30" s="111"/>
      <c r="C30" s="111"/>
      <c r="D30" s="111"/>
      <c r="E30" s="111"/>
      <c r="F30" s="111"/>
      <c r="G30" s="111"/>
      <c r="H30" s="111"/>
      <c r="I30" s="111"/>
      <c r="J30" s="111"/>
      <c r="K30" s="111"/>
      <c r="L30" s="111"/>
      <c r="M30" s="111"/>
      <c r="N30" s="111"/>
      <c r="O30" s="111"/>
      <c r="P30" s="94"/>
    </row>
    <row r="31" spans="1:16">
      <c r="A31" s="110" t="s">
        <v>340</v>
      </c>
      <c r="B31" s="111"/>
      <c r="C31" s="111"/>
      <c r="D31" s="111"/>
      <c r="E31" s="111"/>
      <c r="F31" s="111"/>
      <c r="G31" s="111"/>
      <c r="H31" s="111"/>
      <c r="I31" s="111"/>
      <c r="J31" s="111"/>
      <c r="K31" s="111"/>
      <c r="L31" s="111"/>
      <c r="M31" s="111"/>
      <c r="N31" s="111"/>
      <c r="O31" s="111"/>
      <c r="P31" s="94"/>
    </row>
    <row r="32" spans="1:16">
      <c r="A32" s="110" t="s">
        <v>341</v>
      </c>
      <c r="B32" s="111"/>
      <c r="C32" s="111"/>
      <c r="D32" s="111"/>
      <c r="E32" s="111"/>
      <c r="F32" s="111"/>
      <c r="G32" s="111"/>
      <c r="H32" s="111"/>
      <c r="I32" s="111"/>
      <c r="J32" s="111"/>
      <c r="K32" s="111"/>
      <c r="L32" s="111"/>
      <c r="M32" s="111"/>
      <c r="N32" s="111"/>
      <c r="O32" s="111"/>
      <c r="P32" s="94"/>
    </row>
    <row r="33" spans="1:16" ht="17.25" thickBot="1">
      <c r="A33" s="112" t="s">
        <v>342</v>
      </c>
      <c r="B33" s="113"/>
      <c r="C33" s="113"/>
      <c r="D33" s="113"/>
      <c r="E33" s="113"/>
      <c r="F33" s="113"/>
      <c r="G33" s="113"/>
      <c r="H33" s="113"/>
      <c r="I33" s="113"/>
      <c r="J33" s="113"/>
      <c r="K33" s="113"/>
      <c r="L33" s="113"/>
      <c r="M33" s="113"/>
      <c r="N33" s="113"/>
      <c r="O33" s="113"/>
      <c r="P33" s="95"/>
    </row>
    <row r="34" spans="1:16">
      <c r="A34" s="102"/>
    </row>
    <row r="36" spans="1:16">
      <c r="A36" s="104" t="s">
        <v>233</v>
      </c>
    </row>
    <row r="38" spans="1:16">
      <c r="A38" s="102" t="s">
        <v>235</v>
      </c>
    </row>
    <row r="40" spans="1:16">
      <c r="A40" s="103" t="s">
        <v>236</v>
      </c>
    </row>
    <row r="42" spans="1:16">
      <c r="A42" s="103" t="s">
        <v>237</v>
      </c>
    </row>
    <row r="43" spans="1:16">
      <c r="A43" s="103" t="s">
        <v>238</v>
      </c>
    </row>
    <row r="44" spans="1:16">
      <c r="A44" s="103" t="s">
        <v>239</v>
      </c>
    </row>
    <row r="45" spans="1:16">
      <c r="A45" s="103" t="s">
        <v>240</v>
      </c>
    </row>
    <row r="46" spans="1:16">
      <c r="A46" s="103" t="s">
        <v>241</v>
      </c>
    </row>
    <row r="47" spans="1:16">
      <c r="A47" s="103" t="s">
        <v>242</v>
      </c>
    </row>
    <row r="49" spans="1:1">
      <c r="A49" s="102" t="s">
        <v>243</v>
      </c>
    </row>
    <row r="50" spans="1:1">
      <c r="A50" s="103" t="s">
        <v>244</v>
      </c>
    </row>
    <row r="51" spans="1:1">
      <c r="A51" s="103" t="s">
        <v>245</v>
      </c>
    </row>
    <row r="52" spans="1:1">
      <c r="A52" s="103" t="s">
        <v>246</v>
      </c>
    </row>
    <row r="54" spans="1:1">
      <c r="A54" s="102" t="s">
        <v>247</v>
      </c>
    </row>
    <row r="55" spans="1:1">
      <c r="A55" s="103" t="s">
        <v>248</v>
      </c>
    </row>
    <row r="56" spans="1:1">
      <c r="A56" s="103" t="s">
        <v>249</v>
      </c>
    </row>
    <row r="58" spans="1:1">
      <c r="A58" s="102" t="s">
        <v>250</v>
      </c>
    </row>
    <row r="59" spans="1:1">
      <c r="A59" s="103" t="s">
        <v>251</v>
      </c>
    </row>
    <row r="60" spans="1:1">
      <c r="A60" s="103" t="s">
        <v>252</v>
      </c>
    </row>
    <row r="61" spans="1:1">
      <c r="A61" s="103" t="s">
        <v>253</v>
      </c>
    </row>
    <row r="63" spans="1:1">
      <c r="A63" s="102" t="s">
        <v>254</v>
      </c>
    </row>
    <row r="65" spans="1:1" ht="20.25">
      <c r="A65" s="114" t="s">
        <v>336</v>
      </c>
    </row>
    <row r="67" spans="1:1">
      <c r="A67" s="102" t="s">
        <v>255</v>
      </c>
    </row>
    <row r="69" spans="1:1">
      <c r="A69" t="s">
        <v>256</v>
      </c>
    </row>
    <row r="71" spans="1:1">
      <c r="A71" t="s">
        <v>257</v>
      </c>
    </row>
    <row r="73" spans="1:1">
      <c r="A73" s="102" t="s">
        <v>258</v>
      </c>
    </row>
    <row r="74" spans="1:1">
      <c r="A74" s="102" t="s">
        <v>259</v>
      </c>
    </row>
    <row r="75" spans="1:1">
      <c r="A75" s="102" t="s">
        <v>260</v>
      </c>
    </row>
    <row r="77" spans="1:1">
      <c r="A77" t="s">
        <v>261</v>
      </c>
    </row>
    <row r="79" spans="1:1">
      <c r="A79" t="s">
        <v>262</v>
      </c>
    </row>
    <row r="81" spans="1:1">
      <c r="A81" t="s">
        <v>343</v>
      </c>
    </row>
    <row r="84" spans="1:1" ht="20.25">
      <c r="A84" s="105" t="s">
        <v>263</v>
      </c>
    </row>
    <row r="86" spans="1:1">
      <c r="A86" t="s">
        <v>264</v>
      </c>
    </row>
    <row r="88" spans="1:1">
      <c r="A88" t="s">
        <v>265</v>
      </c>
    </row>
    <row r="90" spans="1:1">
      <c r="A90" s="102" t="s">
        <v>266</v>
      </c>
    </row>
    <row r="92" spans="1:1">
      <c r="A92" s="103" t="s">
        <v>267</v>
      </c>
    </row>
    <row r="93" spans="1:1">
      <c r="A93" s="103" t="s">
        <v>268</v>
      </c>
    </row>
    <row r="94" spans="1:1">
      <c r="A94" s="103" t="s">
        <v>269</v>
      </c>
    </row>
    <row r="96" spans="1:1">
      <c r="A96" s="102" t="s">
        <v>270</v>
      </c>
    </row>
    <row r="98" spans="1:1">
      <c r="A98" s="106" t="s">
        <v>271</v>
      </c>
    </row>
    <row r="99" spans="1:1">
      <c r="A99" s="106"/>
    </row>
    <row r="100" spans="1:1">
      <c r="A100" s="106" t="s">
        <v>272</v>
      </c>
    </row>
    <row r="101" spans="1:1">
      <c r="A101" s="106"/>
    </row>
    <row r="102" spans="1:1">
      <c r="A102" s="106" t="s">
        <v>273</v>
      </c>
    </row>
    <row r="104" spans="1:1">
      <c r="A104" s="102" t="s">
        <v>274</v>
      </c>
    </row>
    <row r="106" spans="1:1">
      <c r="A106" s="106" t="s">
        <v>275</v>
      </c>
    </row>
    <row r="107" spans="1:1">
      <c r="A107" s="106"/>
    </row>
    <row r="108" spans="1:1">
      <c r="A108" s="106" t="s">
        <v>276</v>
      </c>
    </row>
    <row r="109" spans="1:1">
      <c r="A109" s="106"/>
    </row>
    <row r="110" spans="1:1">
      <c r="A110" s="106" t="s">
        <v>277</v>
      </c>
    </row>
    <row r="113" spans="1:1">
      <c r="A113" t="s">
        <v>278</v>
      </c>
    </row>
    <row r="115" spans="1:1">
      <c r="A115" s="103" t="s">
        <v>279</v>
      </c>
    </row>
    <row r="117" spans="1:1">
      <c r="A117" s="103" t="s">
        <v>280</v>
      </c>
    </row>
    <row r="118" spans="1:1">
      <c r="A118" s="103"/>
    </row>
    <row r="119" spans="1:1">
      <c r="A119" s="103" t="s">
        <v>281</v>
      </c>
    </row>
    <row r="120" spans="1:1">
      <c r="A120" s="103"/>
    </row>
    <row r="121" spans="1:1">
      <c r="A121" s="103" t="s">
        <v>282</v>
      </c>
    </row>
    <row r="123" spans="1:1">
      <c r="A123" t="s">
        <v>283</v>
      </c>
    </row>
    <row r="125" spans="1:1">
      <c r="A125" s="103" t="s">
        <v>284</v>
      </c>
    </row>
    <row r="126" spans="1:1">
      <c r="A126" s="103"/>
    </row>
    <row r="127" spans="1:1">
      <c r="A127" s="103" t="s">
        <v>285</v>
      </c>
    </row>
    <row r="129" spans="1:1">
      <c r="A129" t="s">
        <v>286</v>
      </c>
    </row>
    <row r="131" spans="1:1">
      <c r="A131" t="s">
        <v>287</v>
      </c>
    </row>
    <row r="133" spans="1:1">
      <c r="A133" s="103" t="s">
        <v>288</v>
      </c>
    </row>
    <row r="134" spans="1:1">
      <c r="A134" s="103"/>
    </row>
    <row r="135" spans="1:1">
      <c r="A135" s="103" t="s">
        <v>289</v>
      </c>
    </row>
    <row r="136" spans="1:1">
      <c r="A136" s="103"/>
    </row>
    <row r="137" spans="1:1">
      <c r="A137" s="103" t="s">
        <v>290</v>
      </c>
    </row>
    <row r="139" spans="1:1">
      <c r="A139" t="s">
        <v>291</v>
      </c>
    </row>
    <row r="141" spans="1:1">
      <c r="A141" s="103" t="s">
        <v>292</v>
      </c>
    </row>
    <row r="142" spans="1:1">
      <c r="A142" s="103"/>
    </row>
    <row r="143" spans="1:1">
      <c r="A143" s="103" t="s">
        <v>293</v>
      </c>
    </row>
    <row r="145" spans="1:1">
      <c r="A145" t="s">
        <v>294</v>
      </c>
    </row>
    <row r="147" spans="1:1">
      <c r="A147" s="103" t="s">
        <v>295</v>
      </c>
    </row>
    <row r="148" spans="1:1">
      <c r="A148" s="103"/>
    </row>
    <row r="149" spans="1:1">
      <c r="A149" s="103" t="s">
        <v>296</v>
      </c>
    </row>
    <row r="150" spans="1:1">
      <c r="A150" s="103"/>
    </row>
    <row r="151" spans="1:1">
      <c r="A151" s="103" t="s">
        <v>297</v>
      </c>
    </row>
    <row r="153" spans="1:1">
      <c r="A153" t="s">
        <v>298</v>
      </c>
    </row>
    <row r="155" spans="1:1">
      <c r="A155" s="103" t="s">
        <v>299</v>
      </c>
    </row>
    <row r="156" spans="1:1">
      <c r="A156" s="103"/>
    </row>
    <row r="157" spans="1:1">
      <c r="A157" s="103" t="s">
        <v>300</v>
      </c>
    </row>
    <row r="159" spans="1:1">
      <c r="A159" t="s">
        <v>301</v>
      </c>
    </row>
    <row r="162" spans="1:1">
      <c r="A162" s="103" t="s">
        <v>302</v>
      </c>
    </row>
    <row r="163" spans="1:1">
      <c r="A163" s="103"/>
    </row>
    <row r="164" spans="1:1">
      <c r="A164" s="103" t="s">
        <v>303</v>
      </c>
    </row>
    <row r="166" spans="1:1">
      <c r="A166" s="102" t="s">
        <v>304</v>
      </c>
    </row>
    <row r="167" spans="1:1">
      <c r="A167" s="102"/>
    </row>
    <row r="168" spans="1:1">
      <c r="A168" s="102" t="s">
        <v>305</v>
      </c>
    </row>
    <row r="169" spans="1:1">
      <c r="A169" s="102"/>
    </row>
    <row r="170" spans="1:1">
      <c r="A170" s="102" t="s">
        <v>306</v>
      </c>
    </row>
    <row r="172" spans="1:1">
      <c r="A172" t="s">
        <v>307</v>
      </c>
    </row>
    <row r="174" spans="1:1">
      <c r="A174" t="s">
        <v>308</v>
      </c>
    </row>
    <row r="177" spans="1:1">
      <c r="A177" s="102" t="s">
        <v>309</v>
      </c>
    </row>
    <row r="178" spans="1:1">
      <c r="A178" s="102"/>
    </row>
    <row r="179" spans="1:1">
      <c r="A179" s="102" t="s">
        <v>310</v>
      </c>
    </row>
    <row r="180" spans="1:1">
      <c r="A180" s="102"/>
    </row>
    <row r="181" spans="1:1">
      <c r="A181" s="102" t="s">
        <v>314</v>
      </c>
    </row>
    <row r="182" spans="1:1">
      <c r="A182" s="102"/>
    </row>
    <row r="183" spans="1:1">
      <c r="A183" s="102" t="s">
        <v>315</v>
      </c>
    </row>
    <row r="184" spans="1:1">
      <c r="A184" s="102"/>
    </row>
    <row r="185" spans="1:1">
      <c r="A185" s="102" t="s">
        <v>316</v>
      </c>
    </row>
    <row r="187" spans="1:1">
      <c r="A187" s="103" t="s">
        <v>317</v>
      </c>
    </row>
    <row r="188" spans="1:1">
      <c r="A188" s="103"/>
    </row>
    <row r="189" spans="1:1">
      <c r="A189" s="103" t="s">
        <v>318</v>
      </c>
    </row>
    <row r="191" spans="1:1">
      <c r="A191" s="102" t="s">
        <v>319</v>
      </c>
    </row>
    <row r="193" spans="1:1">
      <c r="A193" t="s">
        <v>320</v>
      </c>
    </row>
    <row r="195" spans="1:1">
      <c r="A195" s="102" t="s">
        <v>321</v>
      </c>
    </row>
    <row r="196" spans="1:1">
      <c r="A196" s="102" t="s">
        <v>322</v>
      </c>
    </row>
    <row r="198" spans="1:1">
      <c r="A198" t="s">
        <v>323</v>
      </c>
    </row>
    <row r="200" spans="1:1">
      <c r="A200" t="s">
        <v>324</v>
      </c>
    </row>
    <row r="202" spans="1:1">
      <c r="A202" t="s">
        <v>325</v>
      </c>
    </row>
    <row r="204" spans="1:1">
      <c r="A204" t="s">
        <v>326</v>
      </c>
    </row>
    <row r="206" spans="1:1">
      <c r="A206" s="102" t="s">
        <v>327</v>
      </c>
    </row>
    <row r="207" spans="1:1">
      <c r="A207" s="102"/>
    </row>
    <row r="208" spans="1:1">
      <c r="A208" s="102" t="s">
        <v>328</v>
      </c>
    </row>
    <row r="216" spans="1:1" ht="20.25">
      <c r="A216" s="105" t="s">
        <v>329</v>
      </c>
    </row>
    <row r="217" spans="1:1">
      <c r="A217" t="s">
        <v>311</v>
      </c>
    </row>
    <row r="218" spans="1:1">
      <c r="A218" t="s">
        <v>312</v>
      </c>
    </row>
    <row r="219" spans="1:1">
      <c r="A219" t="s">
        <v>313</v>
      </c>
    </row>
    <row r="221" spans="1:1" ht="20.25">
      <c r="A221" s="105"/>
    </row>
    <row r="222" spans="1:1" ht="20.25">
      <c r="A222" s="105" t="s">
        <v>345</v>
      </c>
    </row>
    <row r="223" spans="1:1">
      <c r="A223" t="s">
        <v>346</v>
      </c>
    </row>
    <row r="225" spans="1:1">
      <c r="A225" t="s">
        <v>347</v>
      </c>
    </row>
    <row r="227" spans="1:1">
      <c r="A227" t="s">
        <v>348</v>
      </c>
    </row>
    <row r="229" spans="1:1">
      <c r="A229" t="s">
        <v>349</v>
      </c>
    </row>
    <row r="232" spans="1:1" ht="20.25">
      <c r="A232" s="105" t="s">
        <v>350</v>
      </c>
    </row>
    <row r="233" spans="1:1">
      <c r="A233" t="s">
        <v>351</v>
      </c>
    </row>
    <row r="234" spans="1:1">
      <c r="A234" t="s">
        <v>352</v>
      </c>
    </row>
    <row r="235" spans="1:1">
      <c r="A235" t="s">
        <v>353</v>
      </c>
    </row>
    <row r="236" spans="1:1">
      <c r="A236" t="s">
        <v>354</v>
      </c>
    </row>
    <row r="238" spans="1:1" ht="20.25">
      <c r="A238" s="105" t="s">
        <v>355</v>
      </c>
    </row>
    <row r="240" spans="1:1">
      <c r="A240" t="s">
        <v>356</v>
      </c>
    </row>
    <row r="242" spans="1:1">
      <c r="A242" s="100" t="s">
        <v>362</v>
      </c>
    </row>
    <row r="244" spans="1:1">
      <c r="A244" s="103" t="s">
        <v>357</v>
      </c>
    </row>
    <row r="246" spans="1:1">
      <c r="A246" s="103" t="s">
        <v>358</v>
      </c>
    </row>
    <row r="248" spans="1:1">
      <c r="A248" s="103" t="s">
        <v>359</v>
      </c>
    </row>
    <row r="250" spans="1:1">
      <c r="A250" s="100" t="s">
        <v>361</v>
      </c>
    </row>
    <row r="252" spans="1:1">
      <c r="A252" s="103" t="s">
        <v>360</v>
      </c>
    </row>
    <row r="253" spans="1:1">
      <c r="A253" s="103"/>
    </row>
    <row r="254" spans="1:1">
      <c r="A254" s="103" t="s">
        <v>358</v>
      </c>
    </row>
    <row r="255" spans="1:1">
      <c r="A255" s="103"/>
    </row>
    <row r="256" spans="1:1">
      <c r="A256" s="103" t="s">
        <v>359</v>
      </c>
    </row>
    <row r="258" spans="1:1">
      <c r="A258" s="100" t="s">
        <v>363</v>
      </c>
    </row>
    <row r="260" spans="1:1">
      <c r="A260" s="103" t="s">
        <v>364</v>
      </c>
    </row>
    <row r="261" spans="1:1">
      <c r="A261" s="103"/>
    </row>
    <row r="262" spans="1:1">
      <c r="A262" s="103" t="s">
        <v>365</v>
      </c>
    </row>
  </sheetData>
  <phoneticPr fontId="3"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워크시트</vt:lpstr>
      </vt:variant>
      <vt:variant>
        <vt:i4>6</vt:i4>
      </vt:variant>
    </vt:vector>
  </HeadingPairs>
  <TitlesOfParts>
    <vt:vector size="6" baseType="lpstr">
      <vt:lpstr>일괄양도개요</vt:lpstr>
      <vt:lpstr>토지건물외 일괄양도</vt:lpstr>
      <vt:lpstr>토지건물만 일괄양도</vt:lpstr>
      <vt:lpstr>세법 안분기준보완(2016.1.1)</vt:lpstr>
      <vt:lpstr>Sheet1</vt:lpstr>
      <vt:lpstr>법인-비사압용</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Microsoft</cp:lastModifiedBy>
  <cp:lastPrinted>2018-09-18T07:20:43Z</cp:lastPrinted>
  <dcterms:created xsi:type="dcterms:W3CDTF">2013-09-23T03:00:37Z</dcterms:created>
  <dcterms:modified xsi:type="dcterms:W3CDTF">2020-11-20T07:33:15Z</dcterms:modified>
</cp:coreProperties>
</file>