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(주)원테크코리아\"/>
    </mc:Choice>
  </mc:AlternateContent>
  <xr:revisionPtr revIDLastSave="0" documentId="13_ncr:1_{647845A5-907D-4794-907D-72FA073D0A44}" xr6:coauthVersionLast="45" xr6:coauthVersionMax="45" xr10:uidLastSave="{00000000-0000-0000-0000-000000000000}"/>
  <bookViews>
    <workbookView xWindow="-120" yWindow="-120" windowWidth="29040" windowHeight="16440" activeTab="2" xr2:uid="{00000000-000D-0000-FFFF-FFFF00000000}"/>
  </bookViews>
  <sheets>
    <sheet name="주총결의사항" sheetId="9" r:id="rId1"/>
    <sheet name="필요서류" sheetId="8" r:id="rId2"/>
    <sheet name="기본사항" sheetId="3" r:id="rId3"/>
    <sheet name="임시주주총회의사록&amp;중간배당 퇴직급여지급규정" sheetId="1" r:id="rId4"/>
    <sheet name="진술서" sheetId="2" r:id="rId5"/>
    <sheet name="위임장" sheetId="4" r:id="rId6"/>
    <sheet name="기간단축동의서" sheetId="5" r:id="rId7"/>
    <sheet name="이사회의사록" sheetId="7" r:id="rId8"/>
    <sheet name="주주명부" sheetId="6" r:id="rId9"/>
    <sheet name="&lt;-구분선-&gt;" sheetId="11" r:id="rId10"/>
    <sheet name="중간배당절차" sheetId="10" r:id="rId11"/>
    <sheet name="임시주주총회의사록(10억미만 이사 2인이하)" sheetId="12" r:id="rId12"/>
    <sheet name="이사회의사록 (이사3인이상)" sheetId="13" r:id="rId13"/>
    <sheet name="건강보험료" sheetId="14" r:id="rId14"/>
  </sheets>
  <definedNames>
    <definedName name="_xlnm.Print_Area" localSheetId="6">기간단축동의서!$A$1:$AG$44</definedName>
    <definedName name="_xlnm.Print_Area" localSheetId="5">위임장!$A$1:$AG$36</definedName>
    <definedName name="_xlnm.Print_Area" localSheetId="3">'임시주주총회의사록&amp;중간배당 퇴직급여지급규정'!$A$1:$AH$205</definedName>
    <definedName name="_xlnm.Print_Area" localSheetId="11">'임시주주총회의사록(10억미만 이사 2인이하)'!$A$1:$AH$83</definedName>
    <definedName name="_xlnm.Print_Area" localSheetId="8">주주명부!$A$1:$AG$38</definedName>
  </definedNames>
  <calcPr calcId="181029"/>
</workbook>
</file>

<file path=xl/calcChain.xml><?xml version="1.0" encoding="utf-8"?>
<calcChain xmlns="http://schemas.openxmlformats.org/spreadsheetml/2006/main">
  <c r="A58" i="12" l="1"/>
  <c r="B46" i="13"/>
  <c r="H42" i="13"/>
  <c r="AM29" i="13"/>
  <c r="B29" i="13"/>
  <c r="K19" i="13" l="1"/>
  <c r="AB42" i="13"/>
  <c r="B45" i="13"/>
  <c r="L43" i="13"/>
  <c r="J27" i="12"/>
  <c r="L55" i="12" s="1"/>
  <c r="AL37" i="12"/>
  <c r="Y37" i="13"/>
  <c r="Y35" i="13"/>
  <c r="B27" i="13"/>
  <c r="B26" i="13"/>
  <c r="B25" i="13"/>
  <c r="B24" i="13"/>
  <c r="B16" i="13"/>
  <c r="C14" i="13"/>
  <c r="U39" i="13"/>
  <c r="B31" i="13"/>
  <c r="X9" i="13"/>
  <c r="X8" i="13"/>
  <c r="G5" i="13"/>
  <c r="B3" i="13"/>
  <c r="S43" i="12"/>
  <c r="W43" i="12"/>
  <c r="W61" i="12" s="1"/>
  <c r="W41" i="12"/>
  <c r="F61" i="12" s="1"/>
  <c r="S41" i="12"/>
  <c r="D39" i="12"/>
  <c r="H33" i="12"/>
  <c r="H25" i="13" s="1"/>
  <c r="E12" i="12"/>
  <c r="Y10" i="12"/>
  <c r="K9" i="12"/>
  <c r="E7" i="12"/>
  <c r="A6" i="12"/>
  <c r="AM19" i="13" l="1"/>
  <c r="K21" i="13"/>
  <c r="J29" i="12"/>
  <c r="AL27" i="12"/>
  <c r="B32" i="3"/>
  <c r="B31" i="3"/>
  <c r="S50" i="1"/>
  <c r="S46" i="1"/>
  <c r="D20" i="3"/>
  <c r="D26" i="3"/>
  <c r="H27" i="3"/>
  <c r="C32" i="3"/>
  <c r="C31" i="3"/>
  <c r="W54" i="1"/>
  <c r="W50" i="1"/>
  <c r="AD44" i="5"/>
  <c r="AD42" i="5"/>
  <c r="V40" i="5"/>
  <c r="V44" i="5"/>
  <c r="V42" i="5"/>
  <c r="Q44" i="5"/>
  <c r="Q42" i="5"/>
  <c r="AD40" i="5"/>
  <c r="Q40" i="5"/>
  <c r="AD38" i="5"/>
  <c r="V38" i="5"/>
  <c r="Q38" i="5"/>
  <c r="AD36" i="5"/>
  <c r="V36" i="5"/>
  <c r="Q36" i="5"/>
  <c r="AD34" i="5"/>
  <c r="Q34" i="5"/>
  <c r="V34" i="5"/>
  <c r="T42" i="7"/>
  <c r="X42" i="7"/>
  <c r="I24" i="4"/>
  <c r="I20" i="4"/>
  <c r="AQ21" i="6"/>
  <c r="AO21" i="6"/>
  <c r="AP21" i="6" s="1"/>
  <c r="AN21" i="6"/>
  <c r="AM21" i="6"/>
  <c r="AK21" i="6"/>
  <c r="AI21" i="6"/>
  <c r="AJ21" i="6" s="1"/>
  <c r="AQ19" i="6"/>
  <c r="AO19" i="6"/>
  <c r="AP19" i="6" s="1"/>
  <c r="AN19" i="6"/>
  <c r="AM19" i="6"/>
  <c r="AK19" i="6"/>
  <c r="AI19" i="6"/>
  <c r="AJ19" i="6" s="1"/>
  <c r="AQ17" i="6"/>
  <c r="AO17" i="6"/>
  <c r="AP17" i="6" s="1"/>
  <c r="AN17" i="6"/>
  <c r="AM17" i="6"/>
  <c r="AK17" i="6"/>
  <c r="AI17" i="6"/>
  <c r="AJ17" i="6" s="1"/>
  <c r="AQ15" i="6"/>
  <c r="AO15" i="6"/>
  <c r="AP15" i="6" s="1"/>
  <c r="AN15" i="6"/>
  <c r="AM15" i="6"/>
  <c r="AK15" i="6"/>
  <c r="AI15" i="6"/>
  <c r="AJ15" i="6" s="1"/>
  <c r="AQ13" i="6"/>
  <c r="AO13" i="6"/>
  <c r="AP13" i="6" s="1"/>
  <c r="AN13" i="6"/>
  <c r="AM13" i="6"/>
  <c r="AK13" i="6"/>
  <c r="AI13" i="6"/>
  <c r="AJ13" i="6" s="1"/>
  <c r="AQ11" i="6"/>
  <c r="AO11" i="6"/>
  <c r="AP11" i="6" s="1"/>
  <c r="AN11" i="6"/>
  <c r="AM11" i="6"/>
  <c r="AK11" i="6"/>
  <c r="AI11" i="6"/>
  <c r="AJ11" i="6" s="1"/>
  <c r="K20" i="3"/>
  <c r="L20" i="3" s="1"/>
  <c r="M20" i="3"/>
  <c r="O20" i="3"/>
  <c r="P20" i="3"/>
  <c r="Q20" i="3"/>
  <c r="R20" i="3" s="1"/>
  <c r="S20" i="3"/>
  <c r="K21" i="3"/>
  <c r="L21" i="3" s="1"/>
  <c r="M21" i="3"/>
  <c r="O21" i="3"/>
  <c r="P21" i="3"/>
  <c r="Q21" i="3"/>
  <c r="R21" i="3" s="1"/>
  <c r="S21" i="3"/>
  <c r="K22" i="3"/>
  <c r="L22" i="3" s="1"/>
  <c r="M22" i="3"/>
  <c r="O22" i="3"/>
  <c r="P22" i="3"/>
  <c r="Q22" i="3"/>
  <c r="R22" i="3" s="1"/>
  <c r="S22" i="3"/>
  <c r="K23" i="3"/>
  <c r="L23" i="3" s="1"/>
  <c r="M23" i="3"/>
  <c r="O23" i="3"/>
  <c r="P23" i="3"/>
  <c r="Q23" i="3"/>
  <c r="R23" i="3" s="1"/>
  <c r="S23" i="3"/>
  <c r="K24" i="3"/>
  <c r="L24" i="3" s="1"/>
  <c r="M24" i="3"/>
  <c r="O24" i="3"/>
  <c r="P24" i="3"/>
  <c r="Q24" i="3"/>
  <c r="R24" i="3" s="1"/>
  <c r="S24" i="3"/>
  <c r="K25" i="3"/>
  <c r="L25" i="3" s="1"/>
  <c r="M25" i="3"/>
  <c r="O25" i="3"/>
  <c r="P25" i="3"/>
  <c r="Q25" i="3"/>
  <c r="R25" i="3" s="1"/>
  <c r="S25" i="3"/>
  <c r="S19" i="3"/>
  <c r="Q19" i="3"/>
  <c r="R19" i="3" s="1"/>
  <c r="P19" i="3"/>
  <c r="O19" i="3"/>
  <c r="M19" i="3"/>
  <c r="K19" i="3"/>
  <c r="L19" i="3" s="1"/>
  <c r="X40" i="7" l="1"/>
  <c r="Y39" i="13"/>
  <c r="X38" i="7"/>
  <c r="Y33" i="13"/>
  <c r="N47" i="13" s="1"/>
  <c r="J19" i="3"/>
  <c r="J20" i="3" s="1"/>
  <c r="AN9" i="6" l="1"/>
  <c r="AI9" i="6"/>
  <c r="AJ9" i="6" s="1"/>
  <c r="AM9" i="6"/>
  <c r="AO9" i="6"/>
  <c r="AP9" i="6" s="1"/>
  <c r="AQ9" i="6"/>
  <c r="AK9" i="6"/>
  <c r="E21" i="3"/>
  <c r="E20" i="3"/>
  <c r="E19" i="3"/>
  <c r="I31" i="4"/>
  <c r="I29" i="4"/>
  <c r="I27" i="4"/>
  <c r="I25" i="4"/>
  <c r="I30" i="4"/>
  <c r="I28" i="4"/>
  <c r="I26" i="4"/>
  <c r="I22" i="4"/>
  <c r="I23" i="4"/>
  <c r="I21" i="4"/>
  <c r="I19" i="4"/>
  <c r="I18" i="4"/>
  <c r="W48" i="1"/>
  <c r="X44" i="7"/>
  <c r="T44" i="7"/>
  <c r="T40" i="7"/>
  <c r="T38" i="7"/>
  <c r="A32" i="3"/>
  <c r="A33" i="3" s="1"/>
  <c r="A34" i="3" s="1"/>
  <c r="A35" i="3" s="1"/>
  <c r="H36" i="6"/>
  <c r="H33" i="6"/>
  <c r="AA23" i="6"/>
  <c r="B23" i="6"/>
  <c r="X5" i="6"/>
  <c r="B28" i="6" s="1"/>
  <c r="G10" i="6"/>
  <c r="N10" i="6" s="1"/>
  <c r="G12" i="6"/>
  <c r="N12" i="6" s="1"/>
  <c r="G14" i="6"/>
  <c r="N14" i="6" s="1"/>
  <c r="G16" i="6"/>
  <c r="N16" i="6" s="1"/>
  <c r="G18" i="6"/>
  <c r="N18" i="6" s="1"/>
  <c r="G20" i="6"/>
  <c r="N20" i="6" s="1"/>
  <c r="G8" i="6"/>
  <c r="B14" i="6"/>
  <c r="X14" i="6" s="1"/>
  <c r="B16" i="6"/>
  <c r="P16" i="6" s="1"/>
  <c r="B18" i="6"/>
  <c r="X18" i="6" s="1"/>
  <c r="B20" i="6"/>
  <c r="X20" i="6" s="1"/>
  <c r="B10" i="6"/>
  <c r="X10" i="6" s="1"/>
  <c r="B12" i="6"/>
  <c r="X12" i="6" s="1"/>
  <c r="B8" i="6"/>
  <c r="T8" i="6" s="1"/>
  <c r="F20" i="7"/>
  <c r="F25" i="7"/>
  <c r="W12" i="7"/>
  <c r="I11" i="7"/>
  <c r="W11" i="7" s="1"/>
  <c r="C11" i="3"/>
  <c r="H11" i="3" s="1"/>
  <c r="V32" i="5"/>
  <c r="A23" i="5"/>
  <c r="H10" i="2"/>
  <c r="J28" i="2"/>
  <c r="J26" i="2"/>
  <c r="E7" i="1"/>
  <c r="H9" i="2" s="1"/>
  <c r="H7" i="2"/>
  <c r="F172" i="1"/>
  <c r="W46" i="1"/>
  <c r="D44" i="1"/>
  <c r="L42" i="1"/>
  <c r="F38" i="1"/>
  <c r="E12" i="1"/>
  <c r="H28" i="3"/>
  <c r="Y10" i="1" s="1"/>
  <c r="H7" i="3"/>
  <c r="K9" i="1"/>
  <c r="B27" i="3"/>
  <c r="C26" i="3"/>
  <c r="C27" i="3" s="1"/>
  <c r="E22" i="3"/>
  <c r="E23" i="3"/>
  <c r="E24" i="3"/>
  <c r="E25" i="3"/>
  <c r="H30" i="6"/>
  <c r="A35" i="7"/>
  <c r="A6" i="7"/>
  <c r="F15" i="5"/>
  <c r="H6" i="2"/>
  <c r="F92" i="1"/>
  <c r="A6" i="1"/>
  <c r="Z132" i="1"/>
  <c r="P132" i="1"/>
  <c r="P137" i="1"/>
  <c r="X137" i="1"/>
  <c r="P136" i="1"/>
  <c r="X136" i="1"/>
  <c r="H137" i="1"/>
  <c r="H136" i="1"/>
  <c r="Y9" i="1" l="1"/>
  <c r="K10" i="1" s="1"/>
  <c r="Y9" i="12"/>
  <c r="K10" i="12" s="1"/>
  <c r="T16" i="6"/>
  <c r="P12" i="6"/>
  <c r="X16" i="6"/>
  <c r="T20" i="6"/>
  <c r="H23" i="6"/>
  <c r="N23" i="6" s="1"/>
  <c r="U23" i="6" s="1"/>
  <c r="P10" i="6"/>
  <c r="T12" i="6"/>
  <c r="P18" i="6"/>
  <c r="P20" i="6"/>
  <c r="P8" i="6"/>
  <c r="P14" i="6"/>
  <c r="X8" i="6"/>
  <c r="T18" i="6"/>
  <c r="T14" i="6"/>
  <c r="T10" i="6"/>
  <c r="A32" i="7"/>
  <c r="F8" i="7"/>
  <c r="E26" i="3"/>
  <c r="F20" i="3" l="1"/>
  <c r="F19" i="3"/>
  <c r="F21" i="3"/>
  <c r="F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8" authorId="0" shapeId="0" xr:uid="{00000000-0006-0000-0200-000001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M18" authorId="0" shapeId="0" xr:uid="{00000000-0006-0000-0200-000002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S1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2" authorId="0" shapeId="0" xr:uid="{00000000-0006-0000-0300-000001000000}">
      <text>
        <r>
          <rPr>
            <b/>
            <sz val="9"/>
            <color indexed="81"/>
            <rFont val="돋움"/>
            <family val="3"/>
            <charset val="129"/>
          </rPr>
          <t>이익금의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처분
조항</t>
        </r>
      </text>
    </comment>
    <comment ref="AP25" authorId="0" shapeId="0" xr:uid="{00000000-0006-0000-0300-000002000000}">
      <text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368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총회의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결의방법과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정함이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제외하고는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과반수와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발행주식총수의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수로써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 &lt;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1995.12.29&gt;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F22" authorId="0" shapeId="0" xr:uid="{C36CCFFA-15E5-4959-9753-F6DB2F106DF2}">
      <text>
        <r>
          <rPr>
            <b/>
            <sz val="9"/>
            <color indexed="81"/>
            <rFont val="돋움"/>
            <family val="3"/>
            <charset val="129"/>
          </rPr>
          <t>중간배당신설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I8" authorId="0" shapeId="0" xr:uid="{00000000-0006-0000-0800-000001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K8" authorId="0" shapeId="0" xr:uid="{00000000-0006-0000-0800-000002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Q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I10" authorId="0" shapeId="0" xr:uid="{00000000-0006-0000-08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K10" authorId="0" shapeId="0" xr:uid="{00000000-0006-0000-08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Q10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I12" authorId="0" shapeId="0" xr:uid="{00000000-0006-0000-0800-000007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K12" authorId="0" shapeId="0" xr:uid="{00000000-0006-0000-0800-000008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Q12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I14" authorId="0" shapeId="0" xr:uid="{00000000-0006-0000-0800-00000A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K14" authorId="0" shapeId="0" xr:uid="{00000000-0006-0000-0800-00000B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Q1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I16" authorId="0" shapeId="0" xr:uid="{00000000-0006-0000-0800-00000D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K16" authorId="0" shapeId="0" xr:uid="{00000000-0006-0000-0800-00000E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Q16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I18" authorId="0" shapeId="0" xr:uid="{00000000-0006-0000-0800-000010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K18" authorId="0" shapeId="0" xr:uid="{00000000-0006-0000-0800-000011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Q18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I20" authorId="0" shapeId="0" xr:uid="{00000000-0006-0000-0800-000013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K20" authorId="0" shapeId="0" xr:uid="{00000000-0006-0000-0800-000014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Q20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<sst xmlns="http://schemas.openxmlformats.org/spreadsheetml/2006/main" count="1149" uniqueCount="944">
  <si>
    <t>임 시 주 주 총 회 의 사 록</t>
    <phoneticPr fontId="2" type="noConversion"/>
  </si>
  <si>
    <t>본사 회의실에서 임시주주총회를 개최하다.</t>
    <phoneticPr fontId="2" type="noConversion"/>
  </si>
  <si>
    <t>주식의 총수</t>
    <phoneticPr fontId="2" type="noConversion"/>
  </si>
  <si>
    <t>출석주주의 주식수</t>
    <phoneticPr fontId="2" type="noConversion"/>
  </si>
  <si>
    <t>주</t>
    <phoneticPr fontId="2" type="noConversion"/>
  </si>
  <si>
    <t>명</t>
    <phoneticPr fontId="2" type="noConversion"/>
  </si>
  <si>
    <t>총주주의 수</t>
    <phoneticPr fontId="2" type="noConversion"/>
  </si>
  <si>
    <t>이 주식수</t>
    <phoneticPr fontId="2" type="noConversion"/>
  </si>
  <si>
    <t>대표이사</t>
    <phoneticPr fontId="2" type="noConversion"/>
  </si>
  <si>
    <t xml:space="preserve">수에 달하는 주식수를 보유한 주주가 출석하였으므로 본 총회가 적법하게 성립되었음을 알리고 개
</t>
    <phoneticPr fontId="2" type="noConversion"/>
  </si>
  <si>
    <t xml:space="preserve">회를 선언한 후 다음 의안을 부의하고 그 심의를 구하다.
</t>
    <phoneticPr fontId="2" type="noConversion"/>
  </si>
  <si>
    <t>조</t>
    <phoneticPr fontId="2" type="noConversion"/>
  </si>
  <si>
    <t>제2호 의안</t>
    <phoneticPr fontId="2" type="noConversion"/>
  </si>
  <si>
    <t>(제</t>
    <phoneticPr fontId="2" type="noConversion"/>
  </si>
  <si>
    <t>②</t>
    <phoneticPr fontId="2" type="noConversion"/>
  </si>
  <si>
    <t>임원 퇴직급여 규정 승인의 건)</t>
    <phoneticPr fontId="2" type="noConversion"/>
  </si>
  <si>
    <t xml:space="preserve">전원 만장일치로 찬성하여 다음과 같이 승인 가결하다.
</t>
    <phoneticPr fontId="2" type="noConversion"/>
  </si>
  <si>
    <t xml:space="preserve">종료 시간은
</t>
    <phoneticPr fontId="2" type="noConversion"/>
  </si>
  <si>
    <t>하다.</t>
    <phoneticPr fontId="2" type="noConversion"/>
  </si>
  <si>
    <t>의장</t>
    <phoneticPr fontId="2" type="noConversion"/>
  </si>
  <si>
    <t>사내이사</t>
    <phoneticPr fontId="2" type="noConversion"/>
  </si>
  <si>
    <t>이상으로서 금일의 의안 전부를 심의 종료 하였으므로 의장은 폐회를 선언하다.</t>
    <phoneticPr fontId="2" type="noConversion"/>
  </si>
  <si>
    <t>위 결의를 명확히 하기 위하여 이 의사록을 작성하고 의장과 출석한 이사가 아래에 기명 날인</t>
    <phoneticPr fontId="2" type="noConversion"/>
  </si>
  <si>
    <t>의장은 별첨2를 당사의 임원의 퇴직급여에 관한 규정을 상세히 설명하고 이의 승인을 구한 바,</t>
    <phoneticPr fontId="2" type="noConversion"/>
  </si>
  <si>
    <t xml:space="preserve">  위 회사는 </t>
    <phoneticPr fontId="2" type="noConversion"/>
  </si>
  <si>
    <t xml:space="preserve">임원 퇴직급여 지급 규정
</t>
    <phoneticPr fontId="2" type="noConversion"/>
  </si>
  <si>
    <t>본 규정은</t>
    <phoneticPr fontId="2" type="noConversion"/>
  </si>
  <si>
    <t>제1조 【 목   적 】</t>
    <phoneticPr fontId="2" type="noConversion"/>
  </si>
  <si>
    <t>제2조 【 임원의 정의 】</t>
    <phoneticPr fontId="2" type="noConversion"/>
  </si>
  <si>
    <t>대하여는 적용하지 아니한다.</t>
    <phoneticPr fontId="2" type="noConversion"/>
  </si>
  <si>
    <t>① 이 규정은 감사와 이사 이상의 임원에 대하여 적용한다. 단, 이 규정 시행전 퇴임한 임원에</t>
    <phoneticPr fontId="2" type="noConversion"/>
  </si>
  <si>
    <t>② 상기 ①항에의 임원이 사실상 경영에 참여하여 경영전반의 의사결정과 집행에 적극적으로</t>
    <phoneticPr fontId="2" type="noConversion"/>
  </si>
  <si>
    <t>회계와 업무에 관한 감독권을 행하는 직위에 종사하고 있는자를 말한다.</t>
    <phoneticPr fontId="2" type="noConversion"/>
  </si>
  <si>
    <t>제3조 【 지급사유 】</t>
    <phoneticPr fontId="2" type="noConversion"/>
  </si>
  <si>
    <t>임원에 대한 퇴직급여는 다음 각 호에 해당하는 사유가 발생하였을 때 지급한다.</t>
    <phoneticPr fontId="2" type="noConversion"/>
  </si>
  <si>
    <t>1. 임기만료 퇴임</t>
    <phoneticPr fontId="2" type="noConversion"/>
  </si>
  <si>
    <t>2. 사임</t>
    <phoneticPr fontId="2" type="noConversion"/>
  </si>
  <si>
    <t>3. 재임 중 사망</t>
    <phoneticPr fontId="2" type="noConversion"/>
  </si>
  <si>
    <t>제4조 【 퇴직급여의 산정 】</t>
    <phoneticPr fontId="2" type="noConversion"/>
  </si>
  <si>
    <t>① 임원의 퇴직급여의 산정은 [퇴직한 날부터 소급하여 3년 동안 근무하며 지급받은 총급여의</t>
    <phoneticPr fontId="2" type="noConversion"/>
  </si>
  <si>
    <t>② 지급률은 다음과 같다.</t>
    <phoneticPr fontId="2" type="noConversion"/>
  </si>
  <si>
    <t>전무이사</t>
    <phoneticPr fontId="2" type="noConversion"/>
  </si>
  <si>
    <t>상무이사</t>
    <phoneticPr fontId="2" type="noConversion"/>
  </si>
  <si>
    <t>상근이사</t>
    <phoneticPr fontId="2" type="noConversion"/>
  </si>
  <si>
    <t>상임감사</t>
    <phoneticPr fontId="2" type="noConversion"/>
  </si>
  <si>
    <t>부  사  장</t>
    <phoneticPr fontId="2" type="noConversion"/>
  </si>
  <si>
    <t>직      위</t>
    <phoneticPr fontId="2" type="noConversion"/>
  </si>
  <si>
    <t>년이상</t>
    <phoneticPr fontId="2" type="noConversion"/>
  </si>
  <si>
    <t>년미만</t>
    <phoneticPr fontId="2" type="noConversion"/>
  </si>
  <si>
    <t>근속연수</t>
    <phoneticPr fontId="2" type="noConversion"/>
  </si>
  <si>
    <t>제5조 【 근속연수의 계산 】</t>
    <phoneticPr fontId="2" type="noConversion"/>
  </si>
  <si>
    <t>① 근속연수는 임원 선임일자로부터 퇴직급여 제3조의 지급사유가 발생한 날까지로 한다.</t>
    <phoneticPr fontId="2" type="noConversion"/>
  </si>
  <si>
    <t>② 1년 미만의 기간은 개월 수로 계산하며, 1개월 미만의 기간이 있는 경우에는 이를 1개월로</t>
    <phoneticPr fontId="2" type="noConversion"/>
  </si>
  <si>
    <t>계산한다.</t>
    <phoneticPr fontId="2" type="noConversion"/>
  </si>
  <si>
    <t>제6조 【 연임 임원에 대한 계산 】</t>
    <phoneticPr fontId="2" type="noConversion"/>
  </si>
  <si>
    <t>제7조 【 퇴직급여의 지급방법 】</t>
    <phoneticPr fontId="2" type="noConversion"/>
  </si>
  <si>
    <t>퇴직급여 지급은 임원의 현실적인 퇴직시점에 14일 이내 현금및 퇴직연금 지급을 원칙으로</t>
    <phoneticPr fontId="2" type="noConversion"/>
  </si>
  <si>
    <t>한다. 퇴직하는 자의 요구 또는 동의가 있는 경우에는 현금및 퇴직연금외의 회사자산(재고</t>
    <phoneticPr fontId="2" type="noConversion"/>
  </si>
  <si>
    <t>자산,유가증권,보험증서,고정자산)으로 지급할 수 있다. 현금및 퇴직연금외의 자산으로</t>
    <phoneticPr fontId="2" type="noConversion"/>
  </si>
  <si>
    <t>1. 금고이상의 형을 받고 당연퇴직된 자와 징계파면된 자는 퇴직급여를 2분의 1을 감액하여</t>
    <phoneticPr fontId="2" type="noConversion"/>
  </si>
  <si>
    <t>지급한다.</t>
    <phoneticPr fontId="2" type="noConversion"/>
  </si>
  <si>
    <t>2. 제1호와 관련하여 수사가 진행중에 있거나 재판에 계류중에 있는 자가 퇴직하는 경우에는</t>
    <phoneticPr fontId="2" type="noConversion"/>
  </si>
  <si>
    <t>퇴직급여 지급액의 2분의 1을 판결확정시까지 유보한다.</t>
    <phoneticPr fontId="2" type="noConversion"/>
  </si>
  <si>
    <t>② 제1항의 규정에 의하여 지급하여야 할 금액이 「근로자퇴직급여보장법」의 규정에 의한</t>
    <phoneticPr fontId="2" type="noConversion"/>
  </si>
  <si>
    <t>최저기준액에 미달할 때에는 그 최저기준액에 상당하는 금액을 지급한다.</t>
    <phoneticPr fontId="2" type="noConversion"/>
  </si>
  <si>
    <t xml:space="preserve">부       칙
</t>
    <phoneticPr fontId="2" type="noConversion"/>
  </si>
  <si>
    <t xml:space="preserve">제 1조【시행일】
</t>
    <phoneticPr fontId="2" type="noConversion"/>
  </si>
  <si>
    <t>이 규정은</t>
    <phoneticPr fontId="2" type="noConversion"/>
  </si>
  <si>
    <t>부터 시행한다.</t>
    <phoneticPr fontId="2" type="noConversion"/>
  </si>
  <si>
    <t xml:space="preserve">단, 본 규정 시행 전 선임된 임원의 경우 선임일로부터 소급하여 적용한다.
</t>
    <phoneticPr fontId="2" type="noConversion"/>
  </si>
  <si>
    <t>진      술      서</t>
    <phoneticPr fontId="2" type="noConversion"/>
  </si>
  <si>
    <t>소 재 지</t>
    <phoneticPr fontId="2" type="noConversion"/>
  </si>
  <si>
    <t>회의종류</t>
    <phoneticPr fontId="2" type="noConversion"/>
  </si>
  <si>
    <t>소  재  지</t>
    <phoneticPr fontId="2" type="noConversion"/>
  </si>
  <si>
    <t>법  인  명</t>
    <phoneticPr fontId="2" type="noConversion"/>
  </si>
  <si>
    <t>소집일시</t>
    <phoneticPr fontId="2" type="noConversion"/>
  </si>
  <si>
    <t>소집장소</t>
    <phoneticPr fontId="2" type="noConversion"/>
  </si>
  <si>
    <t>임시주주총회</t>
    <phoneticPr fontId="2" type="noConversion"/>
  </si>
  <si>
    <t>본인은</t>
    <phoneticPr fontId="2" type="noConversion"/>
  </si>
  <si>
    <t>에서</t>
    <phoneticPr fontId="2" type="noConversion"/>
  </si>
  <si>
    <t>위 법인 의사록의 인증을 촉탁함에 있어서, 위 법인의 대표이사로서 위</t>
    <phoneticPr fontId="2" type="noConversion"/>
  </si>
  <si>
    <t>회의가 적법하게 소집되었으며 결의의 절차와 그 내용이 진실에 부합함을</t>
    <phoneticPr fontId="2" type="noConversion"/>
  </si>
  <si>
    <t>진술합니다.</t>
    <phoneticPr fontId="2" type="noConversion"/>
  </si>
  <si>
    <t>위</t>
    <phoneticPr fontId="2" type="noConversion"/>
  </si>
  <si>
    <t>진술인</t>
    <phoneticPr fontId="2" type="noConversion"/>
  </si>
  <si>
    <t>주   소</t>
    <phoneticPr fontId="2" type="noConversion"/>
  </si>
  <si>
    <t>위의 사람을 대리인으로 정하여</t>
    <phoneticPr fontId="2" type="noConversion"/>
  </si>
  <si>
    <t>사서증서의 인증을 촉탁하는 일체의 권한을 위임합니다.</t>
    <phoneticPr fontId="2" type="noConversion"/>
  </si>
  <si>
    <t>다         음</t>
    <phoneticPr fontId="2" type="noConversion"/>
  </si>
  <si>
    <t>1.</t>
    <phoneticPr fontId="2" type="noConversion"/>
  </si>
  <si>
    <t>임시주주총회 의사록</t>
    <phoneticPr fontId="2" type="noConversion"/>
  </si>
  <si>
    <t>에 대하여</t>
    <phoneticPr fontId="2" type="noConversion"/>
  </si>
  <si>
    <t>공증인의 인증을 받는 일체의 행위</t>
    <phoneticPr fontId="2" type="noConversion"/>
  </si>
  <si>
    <t xml:space="preserve">   위와 같이 위임항이 상위 없음</t>
    <phoneticPr fontId="2" type="noConversion"/>
  </si>
  <si>
    <t>위임인</t>
    <phoneticPr fontId="2" type="noConversion"/>
  </si>
  <si>
    <t>성명</t>
    <phoneticPr fontId="2" type="noConversion"/>
  </si>
  <si>
    <t>주소</t>
    <phoneticPr fontId="2" type="noConversion"/>
  </si>
  <si>
    <t>위       임       장</t>
    <phoneticPr fontId="2" type="noConversion"/>
  </si>
  <si>
    <t>수  임  인</t>
    <phoneticPr fontId="2" type="noConversion"/>
  </si>
  <si>
    <t>기 간 단 축 동 의 서</t>
    <phoneticPr fontId="2" type="noConversion"/>
  </si>
  <si>
    <t>본인등은</t>
    <phoneticPr fontId="2" type="noConversion"/>
  </si>
  <si>
    <t>의 주주로써 별첨 임시주주총회의사록 기재와 같은</t>
    <phoneticPr fontId="2" type="noConversion"/>
  </si>
  <si>
    <t>소집통지기간을 단축하여 금일 임시주주총회를 개최함에 대하여 이의없이 동의합니다.</t>
    <phoneticPr fontId="2" type="noConversion"/>
  </si>
  <si>
    <t>주    주</t>
    <phoneticPr fontId="2" type="noConversion"/>
  </si>
  <si>
    <t>이 사 회 의 사 록</t>
    <phoneticPr fontId="2" type="noConversion"/>
  </si>
  <si>
    <t>제4항의 규정에 의하여 소집절차를 생략하고 본사 회의실에서 다음과 같이 이사회를 개최하다.</t>
    <phoneticPr fontId="2" type="noConversion"/>
  </si>
  <si>
    <t>출석이사수</t>
    <phoneticPr fontId="2" type="noConversion"/>
  </si>
  <si>
    <t>출석감사수</t>
    <phoneticPr fontId="2" type="noConversion"/>
  </si>
  <si>
    <t>총 이사수</t>
    <phoneticPr fontId="2" type="noConversion"/>
  </si>
  <si>
    <t>총 감사수</t>
    <phoneticPr fontId="2" type="noConversion"/>
  </si>
  <si>
    <t>의장은 위와 같이 성원이 되었음을 알리고 의안심의에 들어갈 것을 제의하다.</t>
    <phoneticPr fontId="2" type="noConversion"/>
  </si>
  <si>
    <t>제1호 의안 임시주주총회 소집의 건</t>
    <phoneticPr fontId="2" type="noConversion"/>
  </si>
  <si>
    <t xml:space="preserve">  의장은 다음과 같은 안건의 처리를 위하여 본 회사의 임시주주총회를 개최할 것을 부의한 바</t>
    <phoneticPr fontId="2" type="noConversion"/>
  </si>
  <si>
    <t>출석 이사 및 감사전원의 찬성으로 다음과 같이 임시주주총회를 개최할 것을 승인가결하다.</t>
    <phoneticPr fontId="2" type="noConversion"/>
  </si>
  <si>
    <t>:</t>
    <phoneticPr fontId="2" type="noConversion"/>
  </si>
  <si>
    <t>본사회의실</t>
    <phoneticPr fontId="2" type="noConversion"/>
  </si>
  <si>
    <t xml:space="preserve">   의장은 이상으로서 금일의 의안전부의 심의 종료하였으므로 의장은 폐회를 선언하다.</t>
    <phoneticPr fontId="2" type="noConversion"/>
  </si>
  <si>
    <t>(회의종료시각</t>
    <phoneticPr fontId="2" type="noConversion"/>
  </si>
  <si>
    <t xml:space="preserve">   위 의사의 경과요령과 결과를 명확히 하기 위하여 이 의사록을 작성하고 의장과 출석한 이사 및 감사가</t>
    <phoneticPr fontId="2" type="noConversion"/>
  </si>
  <si>
    <t>기명날인하다.</t>
    <phoneticPr fontId="2" type="noConversion"/>
  </si>
  <si>
    <t>1. 총회일자</t>
    <phoneticPr fontId="2" type="noConversion"/>
  </si>
  <si>
    <t>2. 총회장소</t>
    <phoneticPr fontId="2" type="noConversion"/>
  </si>
  <si>
    <t>3. 회의목적</t>
    <phoneticPr fontId="2" type="noConversion"/>
  </si>
  <si>
    <t>이사 및 감사 전원의 동의가 있으므로 상법제390조</t>
    <phoneticPr fontId="2" type="noConversion"/>
  </si>
  <si>
    <t>감      사</t>
    <phoneticPr fontId="2" type="noConversion"/>
  </si>
  <si>
    <t>현재</t>
    <phoneticPr fontId="2" type="noConversion"/>
  </si>
  <si>
    <t>주주명</t>
    <phoneticPr fontId="2" type="noConversion"/>
  </si>
  <si>
    <t>비고</t>
    <phoneticPr fontId="2" type="noConversion"/>
  </si>
  <si>
    <t>회의
출석</t>
    <phoneticPr fontId="2" type="noConversion"/>
  </si>
  <si>
    <t>의결
찬성</t>
    <phoneticPr fontId="2" type="noConversion"/>
  </si>
  <si>
    <t>인증
촉탁</t>
    <phoneticPr fontId="2" type="noConversion"/>
  </si>
  <si>
    <t>의결찬성주식수</t>
    <phoneticPr fontId="2" type="noConversion"/>
  </si>
  <si>
    <t>인증촉탁주식수</t>
    <phoneticPr fontId="2" type="noConversion"/>
  </si>
  <si>
    <t>1주당 금액</t>
    <phoneticPr fontId="2" type="noConversion"/>
  </si>
  <si>
    <t>원</t>
    <phoneticPr fontId="2" type="noConversion"/>
  </si>
  <si>
    <t>회 사 명</t>
    <phoneticPr fontId="2" type="noConversion"/>
  </si>
  <si>
    <t>주  주  명</t>
    <phoneticPr fontId="2" type="noConversion"/>
  </si>
  <si>
    <t xml:space="preserve">   위 주주명부는 본사에 비치된 주주명부와 대조하여 틀림이 없음을 증명합니다.</t>
    <phoneticPr fontId="2" type="noConversion"/>
  </si>
  <si>
    <t>주  주  명  부</t>
    <phoneticPr fontId="2" type="noConversion"/>
  </si>
  <si>
    <t>회사에서 필요서류①</t>
    <phoneticPr fontId="2" type="noConversion"/>
  </si>
  <si>
    <t>필요서류 ②</t>
    <phoneticPr fontId="2" type="noConversion"/>
  </si>
  <si>
    <t>1. 출석주주의 인감증명서1통 (3개월이내)</t>
    <phoneticPr fontId="2" type="noConversion"/>
  </si>
  <si>
    <t xml:space="preserve">   . 각 주주인감도장 .대표자인감도장</t>
    <phoneticPr fontId="2" type="noConversion"/>
  </si>
  <si>
    <t xml:space="preserve">   (주식 2/3이상 임시주총 참석 -&gt; 주식 1/3이상 동의)</t>
    <phoneticPr fontId="2" type="noConversion"/>
  </si>
  <si>
    <t>2. 회의록에 이사 참석시 등기이사 막도장</t>
    <phoneticPr fontId="2" type="noConversion"/>
  </si>
  <si>
    <t>3. 법인인감도장,법인인감증명서</t>
    <phoneticPr fontId="2" type="noConversion"/>
  </si>
  <si>
    <t>4. 정관사본 1부 (스탬플)</t>
    <phoneticPr fontId="2" type="noConversion"/>
  </si>
  <si>
    <t xml:space="preserve">   (맨 앞장 원본대조필,법인인감날인,대표자인감날인, 법인인감간인,대표자인감간인)</t>
    <phoneticPr fontId="2" type="noConversion"/>
  </si>
  <si>
    <t>1. 임시주주총회의사록 3부 - 3부 한면으로 인쇄후 스탬플</t>
    <phoneticPr fontId="2" type="noConversion"/>
  </si>
  <si>
    <t xml:space="preserve">    3부전부 (맨 앞장 1.법인인감도장필 2. 각 주주 인감도장필 3.등기이사 도장필-간인)</t>
    <phoneticPr fontId="2" type="noConversion"/>
  </si>
  <si>
    <t>2. 위임장 - 1부인쇄</t>
    <phoneticPr fontId="2" type="noConversion"/>
  </si>
  <si>
    <t xml:space="preserve">   위임인에 - 자필로 각 주주이름기재,주주 주민등록등본상 주소기재, 각 주주 인감날인),맨 위 주주옆에 인감날인 옆 법인인감 날인</t>
    <phoneticPr fontId="2" type="noConversion"/>
  </si>
  <si>
    <t>3. 진술서 - 1부 인쇄</t>
    <phoneticPr fontId="2" type="noConversion"/>
  </si>
  <si>
    <t xml:space="preserve">   (대표자옆 인감날인,옆 법인인감 날인)</t>
    <phoneticPr fontId="2" type="noConversion"/>
  </si>
  <si>
    <t xml:space="preserve">   또는 2주전 이사회회의록(주주 전부 불참시) - 1부 인쇄</t>
    <phoneticPr fontId="2" type="noConversion"/>
  </si>
  <si>
    <t>4. 기간단축동의서(주주 전부참석시) - 1부인쇄</t>
    <phoneticPr fontId="2" type="noConversion"/>
  </si>
  <si>
    <t xml:space="preserve">   (각 주주 성명 옆에 주주 인감날인)</t>
    <phoneticPr fontId="2" type="noConversion"/>
  </si>
  <si>
    <t>5. 법인등기부등본 1부 (http://www.rios.go.kr/PMain.jsp (발급용으로 발급)</t>
    <phoneticPr fontId="2" type="noConversion"/>
  </si>
  <si>
    <t>6. 상기 주주명부 1부 - 1부 인쇄</t>
    <phoneticPr fontId="2" type="noConversion"/>
  </si>
  <si>
    <t xml:space="preserve">  (주주명부 서식에 법인인감날인,대표이사인감날인)</t>
    <phoneticPr fontId="2" type="noConversion"/>
  </si>
  <si>
    <t>※. 직원이 수임자 공증사무실 신분증,도장 지참 방문 공증 사명 3만원 / ②위임장 수임인란 수임인 인적사항기재</t>
    <phoneticPr fontId="2" type="noConversion"/>
  </si>
  <si>
    <t>※ 공증받은 서류 폐업(청산)할 때 까지 소중히 보관할 것.(공증사무실 보관기간때문)</t>
    <phoneticPr fontId="2" type="noConversion"/>
  </si>
  <si>
    <t xml:space="preserve">※ 주주구성을 면밀히 살펴봐야하고, 현재 임원을 구성을 살펴봐야 하고,임원채용시 대표자와의 관계를 살펴봐야 한다.
</t>
    <phoneticPr fontId="2" type="noConversion"/>
  </si>
  <si>
    <t xml:space="preserve">※ 임원 퇴직시 계속,반복적으로 시행되어야 한다. 퇴직급여충당부채 설정및 퇴직연금 가입시 가입기관(보험회사,은행등)에 임원퇴직급여지급규정제시하여 규정대로 불입.
</t>
    <phoneticPr fontId="2" type="noConversion"/>
  </si>
  <si>
    <t xml:space="preserve">○ 정관에서 위임된 퇴직급여지급규정은 당해 위임에 의한 임원 퇴직급여 지급규정의 의결내용 등이 정당하고, 특정임원
</t>
    <phoneticPr fontId="2" type="noConversion"/>
  </si>
  <si>
    <t xml:space="preserve">의 퇴직시마다 퇴직급여를 임의로 지급할 수 없는 일반적이고 구체적인 기준을 말하는 것이므로, 당해 지급규정의 내용에 
</t>
    <phoneticPr fontId="2" type="noConversion"/>
  </si>
  <si>
    <t xml:space="preserve">따라 임원 퇴직시마다  계속·반복적으로 적용하여 온 규정이라야 할 것이다, 만약, 정관에 퇴직급여지급규정에 대한 구체
</t>
    <phoneticPr fontId="2" type="noConversion"/>
  </si>
  <si>
    <t xml:space="preserve">적인 위임사항을 정하지 아니하고 ‘별도의 퇴직급여지급규정에 의한다’라고만 규정하면서 특정임원의 퇴직시마다 임의로 
</t>
    <phoneticPr fontId="2" type="noConversion"/>
  </si>
  <si>
    <t xml:space="preserve">동 규정을 변경·지급할 수 있는 경우에는 법인세법상 손금으로 용인할 수 있는 적정한 퇴직급여 지급규정이라 할 수 없는 
</t>
    <phoneticPr fontId="2" type="noConversion"/>
  </si>
  <si>
    <t xml:space="preserve">것임. 따라서 임원에게 지급하는 퇴직금이 정당하게 지급한 퇴직금인지 여부는 특정임원의 퇴직을 앞두고, 당해 임원 등만
</t>
    <phoneticPr fontId="2" type="noConversion"/>
  </si>
  <si>
    <t xml:space="preserve">을 위한 퇴직급여 지급규정인지,아니면 당해 임원의 퇴직 전·후에도 계속·반복적으로 적용하여 온 퇴직급여지급규정인지, 
</t>
    <phoneticPr fontId="2" type="noConversion"/>
  </si>
  <si>
    <t xml:space="preserve">사용인에 비하여 지나치게 많이 지급되는 퇴직급여인지 등 제반상황에 따라 사실판단할 것임.(서이-1455, 2004.7.13)
</t>
    <phoneticPr fontId="2" type="noConversion"/>
  </si>
  <si>
    <t xml:space="preserve">※ 임원 퇴지금 규모를 결정할때 불특정다수인을 대상으로 하고, 직급과 근속연수에 비례해서 차등을 두되, 너무 지나친 
</t>
    <phoneticPr fontId="2" type="noConversion"/>
  </si>
  <si>
    <t xml:space="preserve">차등을 두어 사회 통념상 받아들이기 어려울 정도가 되지 않도록 퇴직금 지급배수를 결정해야 한다. 만약 특정임원만을 
</t>
    <phoneticPr fontId="2" type="noConversion"/>
  </si>
  <si>
    <t xml:space="preserve">적용대상으로 하거나, 아니면 불특정다수인을 대상으로 하되 부당한 차등을 두는 경우에는 과도한 퇴직급여를 법인세법상 
</t>
    <phoneticPr fontId="2" type="noConversion"/>
  </si>
  <si>
    <t xml:space="preserve">부당행위계산부인대상으로 보아 손금불산입 퇴직급여 상여로 소득처분한다.
</t>
    <phoneticPr fontId="2" type="noConversion"/>
  </si>
  <si>
    <t xml:space="preserve">○ 불특정다수의 임원을 대상,직급과 근속연수에 비례해서 차등,대물변제 수령 법적근고 만들고,
</t>
    <phoneticPr fontId="2" type="noConversion"/>
  </si>
  <si>
    <t xml:space="preserve">① 불특정다수인 임원대상(직급별,근속연수 비례 차등) ② 배율 ③ 계속적 반복적 지급
</t>
    <phoneticPr fontId="2" type="noConversion"/>
  </si>
  <si>
    <t xml:space="preserve">④ 구체적인 지급규정
</t>
    <phoneticPr fontId="2" type="noConversion"/>
  </si>
  <si>
    <t>(법인등기부등본상)회사명</t>
    <phoneticPr fontId="2" type="noConversion"/>
  </si>
  <si>
    <t>주주명부</t>
    <phoneticPr fontId="2" type="noConversion"/>
  </si>
  <si>
    <t>순번</t>
    <phoneticPr fontId="2" type="noConversion"/>
  </si>
  <si>
    <t>주식수</t>
    <phoneticPr fontId="2" type="noConversion"/>
  </si>
  <si>
    <t>액면가액</t>
    <phoneticPr fontId="2" type="noConversion"/>
  </si>
  <si>
    <t>금액</t>
    <phoneticPr fontId="2" type="noConversion"/>
  </si>
  <si>
    <t>비율</t>
    <phoneticPr fontId="2" type="noConversion"/>
  </si>
  <si>
    <t>계</t>
    <phoneticPr fontId="2" type="noConversion"/>
  </si>
  <si>
    <t>직급</t>
    <phoneticPr fontId="2" type="noConversion"/>
  </si>
  <si>
    <t>총주주의수</t>
    <phoneticPr fontId="2" type="noConversion"/>
  </si>
  <si>
    <t>주총 회의시작시간</t>
    <phoneticPr fontId="2" type="noConversion"/>
  </si>
  <si>
    <t>주총 회의종료시간</t>
    <phoneticPr fontId="2" type="noConversion"/>
  </si>
  <si>
    <t>오전 10:00</t>
    <phoneticPr fontId="2" type="noConversion"/>
  </si>
  <si>
    <t>출석여부</t>
    <phoneticPr fontId="2" type="noConversion"/>
  </si>
  <si>
    <t>출석주주수</t>
    <phoneticPr fontId="2" type="noConversion"/>
  </si>
  <si>
    <t>이주식수</t>
    <phoneticPr fontId="2" type="noConversion"/>
  </si>
  <si>
    <t>출석안하면 빈칸으로</t>
    <phoneticPr fontId="2" type="noConversion"/>
  </si>
  <si>
    <t>회사소재지</t>
    <phoneticPr fontId="2" type="noConversion"/>
  </si>
  <si>
    <t>대표이사 주민등록상 주소</t>
    <phoneticPr fontId="2" type="noConversion"/>
  </si>
  <si>
    <t>이사회회의록 개최일</t>
    <phoneticPr fontId="2" type="noConversion"/>
  </si>
  <si>
    <t>임시주총회의 개최일</t>
    <phoneticPr fontId="2" type="noConversion"/>
  </si>
  <si>
    <t>이사회 회의시작시간</t>
    <phoneticPr fontId="2" type="noConversion"/>
  </si>
  <si>
    <t>이사회 회의종료시간</t>
    <phoneticPr fontId="2" type="noConversion"/>
  </si>
  <si>
    <t>오전 09:30</t>
    <phoneticPr fontId="2" type="noConversion"/>
  </si>
  <si>
    <t>오전 10:20</t>
    <phoneticPr fontId="2" type="noConversion"/>
  </si>
  <si>
    <t>등기부등본상 이사수</t>
    <phoneticPr fontId="2" type="noConversion"/>
  </si>
  <si>
    <t>휴일이나 토요일,일요일 피할것.</t>
    <phoneticPr fontId="2" type="noConversion"/>
  </si>
  <si>
    <r>
      <t xml:space="preserve">의사결정을 위한 임시주주총회를 개최함에 있어서 </t>
    </r>
    <r>
      <rPr>
        <b/>
        <sz val="12"/>
        <color theme="1"/>
        <rFont val="굴림"/>
        <family val="3"/>
        <charset val="129"/>
      </rPr>
      <t>상법 제363조</t>
    </r>
    <r>
      <rPr>
        <sz val="12"/>
        <color theme="1"/>
        <rFont val="굴림"/>
        <family val="3"/>
        <charset val="129"/>
      </rPr>
      <t xml:space="preserve"> 규정의 주주총회</t>
    </r>
    <phoneticPr fontId="2" type="noConversion"/>
  </si>
  <si>
    <t>이사및 감사명부</t>
    <phoneticPr fontId="2" type="noConversion"/>
  </si>
  <si>
    <t>이사명</t>
    <phoneticPr fontId="2" type="noConversion"/>
  </si>
  <si>
    <t>주민등록번호</t>
    <phoneticPr fontId="2" type="noConversion"/>
  </si>
  <si>
    <t>(</t>
    <phoneticPr fontId="2" type="noConversion"/>
  </si>
  <si>
    <t>)</t>
    <phoneticPr fontId="2" type="noConversion"/>
  </si>
  <si>
    <t>년이상 ~</t>
    <phoneticPr fontId="2" type="noConversion"/>
  </si>
  <si>
    <t>주소</t>
    <phoneticPr fontId="2" type="noConversion"/>
  </si>
  <si>
    <t>상법개정 이후 주주총회 결의사항(2012. 4. 15)</t>
  </si>
  <si>
    <t>1. 보통결의사항</t>
  </si>
  <si>
    <t>(출석한 주주의 의결권의 과반수와 발행주식 총수의 1/4이상)</t>
  </si>
  <si>
    <t>* 자기주식 취득의 승인</t>
  </si>
  <si>
    <t>* 지배주주의 소수주주에 대한 매도청구 승인</t>
  </si>
  <si>
    <t>* 검사인의 선임</t>
  </si>
  <si>
    <t>* 총회 의장의 선임</t>
  </si>
  <si>
    <t>* 총회의 연기 또는 속행의 결정</t>
  </si>
  <si>
    <t>* 이사, 감사의 선임</t>
  </si>
  <si>
    <t>* 이사, 감사에 대한 보수의 결정</t>
  </si>
  <si>
    <t>* 결손의 보전을 위한 자본금의 감소</t>
  </si>
  <si>
    <t>* 재무제표의 승인</t>
  </si>
  <si>
    <t>* 준비금의 감소</t>
  </si>
  <si>
    <t>* 이익의 배당</t>
  </si>
  <si>
    <t>* 주식배당</t>
  </si>
  <si>
    <t>* 배당금지급 시기의 결정</t>
  </si>
  <si>
    <t>* 흡수합병의 합병보고총회</t>
  </si>
  <si>
    <t>* 회사분할, 분할합병의 보고총회</t>
  </si>
  <si>
    <t>* 청산인의 선임, 해임과 그 보수의 결정</t>
  </si>
  <si>
    <t>* 청산인에 대한 재산목록, 대차대조표의 승인</t>
  </si>
  <si>
    <t>* 청산중 회사 정기총회의 대차대조표, 사무보고서 승인</t>
  </si>
  <si>
    <t>* 청산종결의 승인</t>
  </si>
  <si>
    <t>* 상장회사 주식매수선택권 부여에 대한 승인</t>
  </si>
  <si>
    <t>* 자산 1,000억원 이상 상장회사로서 감사위원회 설치회사의 감사위원회 위원의 선임, 해임</t>
  </si>
  <si>
    <t>* 자산 2조원 이상 상장회사의 감사위원회 위원의 선임, 해임</t>
  </si>
  <si>
    <t>2. 특별결의사항</t>
  </si>
  <si>
    <t>(출석주식수의 2/3이상과 발행주식 총수의 1/3이상)</t>
  </si>
  <si>
    <t>* 신설합병의 경우 설립위원의 선임</t>
  </si>
  <si>
    <t>* 주식의 분할</t>
  </si>
  <si>
    <t>* 주식매수선택권의 부여</t>
  </si>
  <si>
    <t>* 주식의 포괄적 이전, 교환</t>
  </si>
  <si>
    <t>* 영업의 전부 또는 중요한 일부의 양도</t>
  </si>
  <si>
    <t>* 영업 전부의 임대 또는 경영위임, 타인과 영업의 손익 전부를 같이 하는 계약, 그밖에</t>
  </si>
  <si>
    <t>이에 준하는 계약의 체결, 변경 또는 해약</t>
  </si>
  <si>
    <t>* 회사의 영업에 중대한 영향을 미치는 다른 회사의 영업 전부 또는 일부의 양수</t>
  </si>
  <si>
    <t>* 사후설립</t>
  </si>
  <si>
    <t>* 이사, 감사의 해임</t>
  </si>
  <si>
    <t>* 주식의 액면미달 발행</t>
  </si>
  <si>
    <t>* 정관의 변경</t>
  </si>
  <si>
    <t>* 자본의 감소</t>
  </si>
  <si>
    <t>* 제3자 배정방식 전환사채, 신주인수권부사채 발행의 중요사항 결정</t>
  </si>
  <si>
    <t>* 회사의 해산</t>
  </si>
  <si>
    <t>* 회사의 계속</t>
  </si>
  <si>
    <t>* 회사의 합병계약서 승인</t>
  </si>
  <si>
    <t>* 회사의 분할, 분할합병, 물적 분할</t>
  </si>
  <si>
    <t>* 청산 중 회사, 파산선고를 받은 회사의 회생절차개시 신청</t>
  </si>
  <si>
    <t>* 제3자 배정방식 이익참가부사채 발행의 결정</t>
  </si>
  <si>
    <t>3. 특수한 결의사항</t>
  </si>
  <si>
    <t>1) 총주주 전원의 동의를 요하는 것</t>
  </si>
  <si>
    <t>* 발기인, 이사, 감사, 청산인의 책임 면제</t>
  </si>
  <si>
    <t>2) 총주주의 일치에 의한 주주총회의 의결</t>
  </si>
  <si>
    <t>* 주식회사의 유한회사로 조직변경</t>
  </si>
  <si>
    <t>3) 주주총회의 특별결의, 종류주주총회의 결의, 해당 주주의 전원의 동의를 요하는 것</t>
  </si>
  <si>
    <t>* 주식교환으로 인하여 주식교환에 관련되는 각 회사의 주주의 부담이 가중되는 경우</t>
  </si>
  <si>
    <t>* 주식이전으로 인하여 주식이전에 관련되는 각 회사의 주주의부담이 가중되는 경우</t>
  </si>
  <si>
    <t xml:space="preserve">* 회사의 분할 또는 분할합병으로 인하여 분할 또는 분할합병에 관련되는 각 회사의 주주의 부담이 </t>
  </si>
  <si>
    <t>가중 되는 경우</t>
  </si>
  <si>
    <t>* 물적 분할로 인하여 주주의 부담이 가중되는 경우</t>
  </si>
  <si>
    <t>4) 신설합의 창립총회</t>
  </si>
  <si>
    <t>출석한 의결권의 3분의 2이상이며 발행주식의 총수의 과반수</t>
  </si>
  <si>
    <t>5) 주식회사의 설립과 관련된 결의</t>
  </si>
  <si>
    <t>* 설립 당시 주식발행사항의 결정---발기인 전원의 동의</t>
  </si>
  <si>
    <t>* 발기설립의 발기인총회---의결권의 과반수</t>
  </si>
  <si>
    <t>* 모집설립의 창립총회---출석한 주식인수인의 의결권의 3분의 2이상이며 인수된 주식의 총수의 과반수</t>
  </si>
  <si>
    <t>4. 정관에 의한 주주총회 결의사항</t>
  </si>
  <si>
    <t>원래는 이사회의 결의사항이지만 주주총회의 결의사항으로 정관에 정할 수 있도록 규정된 경우가 있다</t>
  </si>
  <si>
    <t>* 대표이사의 선임</t>
  </si>
  <si>
    <t>* 신주발행사항의 결정</t>
  </si>
  <si>
    <t>* 준비금의 자본전입</t>
  </si>
  <si>
    <t>* 전화사채, 신주인수권부사채 발행사항의 결정</t>
  </si>
  <si>
    <t>* 이익참가부사채의 발행사항의 결정</t>
  </si>
  <si>
    <t>5. 법인의 합병.분할 등 조직변경 또는 사업양도가 이루어진 경우</t>
    <phoneticPr fontId="2" type="noConversion"/>
  </si>
  <si>
    <t>6. 상근임원이 비상근임원이 된 경우</t>
    <phoneticPr fontId="2" type="noConversion"/>
  </si>
  <si>
    <t xml:space="preserve">    퇴직금을 정산하여 받은 경우</t>
    <phoneticPr fontId="2" type="noConversion"/>
  </si>
  <si>
    <t>가. 중간정산일 현재 1년 이상 주택을 소유하지 아니한 세대의 세대주인 임원이 주택을</t>
    <phoneticPr fontId="2" type="noConversion"/>
  </si>
  <si>
    <t xml:space="preserve"> 구입하려는 경우(중간정산일부터 3개월 내에 해당 주택을 취득하는 경우만 해당한다)</t>
    <phoneticPr fontId="2" type="noConversion"/>
  </si>
  <si>
    <t>나. 임원(임원의 배우자및 생계를 같이하는 부양가족을 포함한다)이 3개월 이상의 질병 치료</t>
    <phoneticPr fontId="2" type="noConversion"/>
  </si>
  <si>
    <t xml:space="preserve"> 또는 요양을 필요로 하는 경우</t>
    <phoneticPr fontId="2" type="noConversion"/>
  </si>
  <si>
    <t>다. 천재지변, 그 밖에 이에 준하는 재해를 입은 경우</t>
    <phoneticPr fontId="2" type="noConversion"/>
  </si>
  <si>
    <t>-       다    음       -</t>
    <phoneticPr fontId="2" type="noConversion"/>
  </si>
  <si>
    <t>연평균환산액 x 1/10 x 근속연수 x 지급률]로 한다.</t>
    <phoneticPr fontId="2" type="noConversion"/>
  </si>
  <si>
    <t>지    급    률</t>
    <phoneticPr fontId="2" type="noConversion"/>
  </si>
  <si>
    <t xml:space="preserve">    근속연수는 정산시점부터 새로 기산한다.</t>
    <phoneticPr fontId="2" type="noConversion"/>
  </si>
  <si>
    <t>지급 시에는 세법에서 정한 적법한 자산의 평가방법을 준용한다.</t>
    <phoneticPr fontId="2" type="noConversion"/>
  </si>
  <si>
    <t>①영업년도 중 1회에 한하여 이사회의 결의로 일정한 날을 정하여 그날의 주주에 대하여</t>
    <phoneticPr fontId="2" type="noConversion"/>
  </si>
  <si>
    <t xml:space="preserve">   이익을 배당(이하 이 조에서 "중간배당"이라 한다) 할 수 있다.</t>
    <phoneticPr fontId="2" type="noConversion"/>
  </si>
  <si>
    <t>②중간배당은 직전 결산기의 대차대조표상의 순자산액에서 다음 각호의 금액을 공제한 액을</t>
    <phoneticPr fontId="2" type="noConversion"/>
  </si>
  <si>
    <t xml:space="preserve">   한도로 한다.</t>
    <phoneticPr fontId="2" type="noConversion"/>
  </si>
  <si>
    <t>1. 직전 결산기의 자본금의 액</t>
    <phoneticPr fontId="2" type="noConversion"/>
  </si>
  <si>
    <t>2. 직전 결산기까지 적립된 자본준비금과 이익준비금의 합계액</t>
    <phoneticPr fontId="2" type="noConversion"/>
  </si>
  <si>
    <t>3. 직전 결산기의 정기총회에서 이익으로 배당하거나 또는 지급하기로 정한 금액</t>
    <phoneticPr fontId="2" type="noConversion"/>
  </si>
  <si>
    <t>4. 중간배당에 따라 당해 결산기에 적립하여야 할 이익준비금</t>
    <phoneticPr fontId="2" type="noConversion"/>
  </si>
  <si>
    <t>7. 임원이 급여의 연봉제 전환에 따라 향후 퇴직금을 지급받지 아니하는 조건으로 그 때까지의</t>
    <phoneticPr fontId="2" type="noConversion"/>
  </si>
  <si>
    <t xml:space="preserve">는 정관 규정에 따라 이 회의 진행을 위하여 의장석에 등단하여 위와 같이 법정
</t>
    <phoneticPr fontId="2" type="noConversion"/>
  </si>
  <si>
    <t>※ 별첨 1</t>
    <phoneticPr fontId="2" type="noConversion"/>
  </si>
  <si>
    <t>(인)</t>
    <phoneticPr fontId="2" type="noConversion"/>
  </si>
  <si>
    <t>이 있음을 설명하고 그 가부를 물은 바, 전원 만장일치로 찬성하여 다음과 같이 승인 가결하다.</t>
    <phoneticPr fontId="2" type="noConversion"/>
  </si>
  <si>
    <t>설명하고 그 가부를 물은 바, 전원 만장일치로 찬성하여 다음과 같이 승인 가결하다.</t>
    <phoneticPr fontId="2" type="noConversion"/>
  </si>
  <si>
    <t>(인)</t>
    <phoneticPr fontId="2" type="noConversion"/>
  </si>
  <si>
    <t>맨 끝검정코드</t>
    <phoneticPr fontId="2" type="noConversion"/>
  </si>
  <si>
    <t>오류체크</t>
    <phoneticPr fontId="2" type="noConversion"/>
  </si>
  <si>
    <t>만나이(오늘)</t>
    <phoneticPr fontId="2" type="noConversion"/>
  </si>
  <si>
    <t>만(기준일)</t>
    <phoneticPr fontId="2" type="noConversion"/>
  </si>
  <si>
    <t>만나이(기준일)</t>
    <phoneticPr fontId="2" type="noConversion"/>
  </si>
  <si>
    <t>성별</t>
    <phoneticPr fontId="2" type="noConversion"/>
  </si>
  <si>
    <t>내.외번호</t>
    <phoneticPr fontId="2" type="noConversion"/>
  </si>
  <si>
    <t>내,외</t>
    <phoneticPr fontId="2" type="noConversion"/>
  </si>
  <si>
    <t>ㅇㅈ-검증</t>
    <phoneticPr fontId="2" type="noConversion"/>
  </si>
  <si>
    <t>상기 근무기간이 3년 미만인 경우에는 개월 수 로 계산한 해당 근무기간을 말하며, 1개월 미만의 기간이 있는</t>
    <phoneticPr fontId="2" type="noConversion"/>
  </si>
  <si>
    <t>경우 이를 1개월로 계산한다.</t>
    <phoneticPr fontId="2" type="noConversion"/>
  </si>
  <si>
    <t>제5장 임  원</t>
    <phoneticPr fontId="2" type="noConversion"/>
  </si>
  <si>
    <t>제36조(임원의 보수 및 퇴직금) 이사와 감사의 보수 및 퇴직금은 주주총회에서 이를 정한다.</t>
    <phoneticPr fontId="2" type="noConversion"/>
  </si>
  <si>
    <t xml:space="preserve">      다만, 임원의 보수결정을 위한 의안은 구분하여 의결하여야 한다.</t>
    <phoneticPr fontId="2" type="noConversion"/>
  </si>
  <si>
    <t>제7장 계  산</t>
    <phoneticPr fontId="2" type="noConversion"/>
  </si>
  <si>
    <t>제46조(이익금의 처분)매기 총수익금에서 총지출금을 공제한 잔액을 이익금으로 하여 이를 다음과 같이 처분한다.</t>
    <phoneticPr fontId="2" type="noConversion"/>
  </si>
  <si>
    <t>1. 이익준비금 금전에 의한 이익배당액의 10분의 1이상</t>
    <phoneticPr fontId="2" type="noConversion"/>
  </si>
  <si>
    <t>2. 별도적립금 약간</t>
    <phoneticPr fontId="2" type="noConversion"/>
  </si>
  <si>
    <t>3. 주주배당금 약간</t>
    <phoneticPr fontId="2" type="noConversion"/>
  </si>
  <si>
    <t>4. 임원상여금 약간</t>
    <phoneticPr fontId="2" type="noConversion"/>
  </si>
  <si>
    <t>5. 후기이월금 약간</t>
    <phoneticPr fontId="2" type="noConversion"/>
  </si>
  <si>
    <t>6. 임의 적립금</t>
    <phoneticPr fontId="2" type="noConversion"/>
  </si>
  <si>
    <t>제 48조(이익금의 처분) 매기 총수익금에서 총지출금을 공제한 잔액을 이익금으로 하여 이를 다음과 같이 처분한다.</t>
    <phoneticPr fontId="2" type="noConversion"/>
  </si>
  <si>
    <t>1. 이익준비금 금전에 의한 이익배당액의 10분의 1이상</t>
    <phoneticPr fontId="2" type="noConversion"/>
  </si>
  <si>
    <t>2. 별도적립금 약간</t>
    <phoneticPr fontId="2" type="noConversion"/>
  </si>
  <si>
    <t>3. 주주배당금 약각</t>
    <phoneticPr fontId="2" type="noConversion"/>
  </si>
  <si>
    <t>4. 임원상여금 약각</t>
    <phoneticPr fontId="2" type="noConversion"/>
  </si>
  <si>
    <t>5. 후기이월금 약간</t>
    <phoneticPr fontId="2" type="noConversion"/>
  </si>
  <si>
    <t>6. 임의 적립금</t>
    <phoneticPr fontId="2" type="noConversion"/>
  </si>
  <si>
    <t>제49조 (이익 배당) 이익배당금은 금전 또는 주식으로 하며, 매결산기말일 현재 주주명부에 기재된 주주 또는 질권자에게 지급한다.</t>
    <phoneticPr fontId="2" type="noConversion"/>
  </si>
  <si>
    <t>제50조(중간배당) ①본 회사는 6월 30일 0시 현재의 주주에게 자본시장과 금융투자업에 관한 법률 제165조의12에 의한 중간배당을 할 수 있다. 중간배당은 금전으로 한다.</t>
    <phoneticPr fontId="2" type="noConversion"/>
  </si>
  <si>
    <t>② 제1항의 중간배당은 주주총회의 결의로 하되, 그 결의는 제1항의 기준일 이후 45일 내에 하여야 한다.</t>
    <phoneticPr fontId="2" type="noConversion"/>
  </si>
  <si>
    <t>③ 중간배당은 직전결산기의 대차대조표상의 순재산액에서 다음 각호의 금액을 공제한 액을 한도로 한다.</t>
    <phoneticPr fontId="2" type="noConversion"/>
  </si>
  <si>
    <t>1. 직전결산기의 자본의 액</t>
    <phoneticPr fontId="2" type="noConversion"/>
  </si>
  <si>
    <t>2. 직전결산기까지 적립된 자본준비금과 이익준비금의 합계액</t>
    <phoneticPr fontId="2" type="noConversion"/>
  </si>
  <si>
    <t>3. 직전결산기의 정기주주총회에서 이익배당하기로 정한 금액</t>
    <phoneticPr fontId="2" type="noConversion"/>
  </si>
  <si>
    <t>4. 직전결산기까지 정관의 규정 또는 주주총회의 결의에 의하여 특정목적을 위해 적립한 임의준비금</t>
    <phoneticPr fontId="2" type="noConversion"/>
  </si>
  <si>
    <t>5. 중간배당에 따라 당해 결산기에 적립하여야 할 이익준비금</t>
    <phoneticPr fontId="2" type="noConversion"/>
  </si>
  <si>
    <t>④ 사업연도개시일 이후 제1항의 기준일 이전에 신주를 발행한 경우(준비금의 자본전입, 주식배당, 전환사채의 전환청구, 신주인수권 행사의 경우를 포함한다)에는 중간배당에 관해서는 당해 신주는 직전사업연도말에 발행된 것으로 본다.</t>
    <phoneticPr fontId="2" type="noConversion"/>
  </si>
  <si>
    <t>제51조(배당금지급청구권 소멸시효) 배당금지급청구권은 5년간 이를 행사하지 아니하면 소멸시효가 완성한다.</t>
    <phoneticPr fontId="2" type="noConversion"/>
  </si>
  <si>
    <t>소멸시효 완성으로 인한 배당금은 본 회사에 귀속한다.</t>
    <phoneticPr fontId="2" type="noConversion"/>
  </si>
  <si>
    <t xml:space="preserve">2007.3.15. </t>
    <phoneticPr fontId="2" type="noConversion"/>
  </si>
  <si>
    <t>※ 구 공증받은 서류는 필요없음.최초 정관만</t>
    <phoneticPr fontId="2" type="noConversion"/>
  </si>
  <si>
    <t>(주총일 14일이전 개최해야 함)</t>
    <phoneticPr fontId="2" type="noConversion"/>
  </si>
  <si>
    <r>
      <t>제1호 의안 (</t>
    </r>
    <r>
      <rPr>
        <b/>
        <sz val="11"/>
        <color rgb="FF002060"/>
        <rFont val="굴림"/>
        <family val="3"/>
        <charset val="129"/>
      </rPr>
      <t>임원 퇴직급여 규정 승인</t>
    </r>
    <r>
      <rPr>
        <sz val="11"/>
        <color theme="1"/>
        <rFont val="굴림"/>
        <family val="3"/>
        <charset val="129"/>
      </rPr>
      <t>)</t>
    </r>
    <phoneticPr fontId="2" type="noConversion"/>
  </si>
  <si>
    <r>
      <t>당사의 정관 제</t>
    </r>
    <r>
      <rPr>
        <b/>
        <sz val="11"/>
        <color rgb="FFC00000"/>
        <rFont val="굴림"/>
        <family val="3"/>
        <charset val="129"/>
      </rPr>
      <t>7</t>
    </r>
    <r>
      <rPr>
        <sz val="11"/>
        <color theme="1"/>
        <rFont val="굴림"/>
        <family val="3"/>
        <charset val="129"/>
      </rPr>
      <t>장 제</t>
    </r>
    <r>
      <rPr>
        <b/>
        <sz val="11"/>
        <color rgb="FFC00000"/>
        <rFont val="굴림"/>
        <family val="3"/>
        <charset val="129"/>
      </rPr>
      <t>46</t>
    </r>
    <r>
      <rPr>
        <sz val="11"/>
        <color theme="1"/>
        <rFont val="굴림"/>
        <family val="3"/>
        <charset val="129"/>
      </rPr>
      <t>조의</t>
    </r>
    <r>
      <rPr>
        <b/>
        <sz val="11"/>
        <color rgb="FFC00000"/>
        <rFont val="굴림"/>
        <family val="3"/>
        <charset val="129"/>
      </rPr>
      <t xml:space="preserve"> 2</t>
    </r>
    <r>
      <rPr>
        <sz val="11"/>
        <color theme="1"/>
        <rFont val="굴림"/>
        <family val="3"/>
        <charset val="129"/>
      </rPr>
      <t xml:space="preserve"> (</t>
    </r>
    <r>
      <rPr>
        <b/>
        <sz val="11"/>
        <color rgb="FFC00000"/>
        <rFont val="굴림"/>
        <family val="3"/>
        <charset val="129"/>
      </rPr>
      <t>중간배당</t>
    </r>
    <r>
      <rPr>
        <sz val="11"/>
        <color theme="1"/>
        <rFont val="굴림"/>
        <family val="3"/>
        <charset val="129"/>
      </rPr>
      <t>)에 관한 규정을 아래와 같이 신설할 필요성이 있음을</t>
    </r>
    <phoneticPr fontId="2" type="noConversion"/>
  </si>
  <si>
    <t>제46조 2 (중간배당)</t>
    <phoneticPr fontId="2" type="noConversion"/>
  </si>
  <si>
    <t>감사</t>
    <phoneticPr fontId="2" type="noConversion"/>
  </si>
  <si>
    <t>(이하 "회사"라고 한다.) 이 규정은 정관 제</t>
    <phoneticPr fontId="2" type="noConversion"/>
  </si>
  <si>
    <t>조에 의거</t>
    <phoneticPr fontId="2" type="noConversion"/>
  </si>
  <si>
    <t>회사 임원의 퇴직급여지급에 관한 사항을 정함을 목적으로 한다.</t>
    <phoneticPr fontId="2" type="noConversion"/>
  </si>
  <si>
    <t>③ 임원에 준하는 대우를 받더라도 별도의 계약에 의하여 근무하는 자는 그 별도의 계약에 의한다.</t>
    <phoneticPr fontId="2" type="noConversion"/>
  </si>
  <si>
    <t>④ 비상근이사 및 비상근감사는 제외한다.</t>
    <phoneticPr fontId="2" type="noConversion"/>
  </si>
  <si>
    <t>③ 근속연수가 1년 미만이라도 월할계산한다.</t>
    <phoneticPr fontId="2" type="noConversion"/>
  </si>
  <si>
    <t>임원이 각 지위를 연임하였을 경우에는 퇴직급여 지급 사유발생시 당시 직위를 기준으로 각 직위별</t>
    <phoneticPr fontId="2" type="noConversion"/>
  </si>
  <si>
    <t>지급률에 해당 직위의 재임기간을 곱한 금액을 합산하여 지급한다.</t>
    <phoneticPr fontId="2" type="noConversion"/>
  </si>
  <si>
    <t>감사</t>
    <phoneticPr fontId="2" type="noConversion"/>
  </si>
  <si>
    <t>총 주 식 수</t>
    <phoneticPr fontId="2" type="noConversion"/>
  </si>
  <si>
    <t>출 석 주 식 수</t>
    <phoneticPr fontId="2" type="noConversion"/>
  </si>
  <si>
    <t>소 유 주 식 수</t>
    <phoneticPr fontId="2" type="noConversion"/>
  </si>
  <si>
    <t>② 제1항의 통지서에는 회의의 목적사항을 적어야 한다.</t>
  </si>
  <si>
    <t>③ 회사가 무기명식 주권을 발행한 경우에는 주주총회일의 3주 전에 총회를 소집하는 뜻과 회의의 목적사항을 공고하여야 한다.</t>
  </si>
  <si>
    <t>⑥ 제5항의 서면에 의한 결의는 주주총회의 결의와 같은 효력이 있다.</t>
  </si>
  <si>
    <t>⑦ 서면에 의한 결의에 대하여는 주주총회에 관한 규정을 준용한다.</t>
  </si>
  <si>
    <t>⑧ 제1항부터 제5항까지의 규정은 의결권 없는 주주에게는 적용하지 아니한다.</t>
  </si>
  <si>
    <t>[전문개정 2009.5.28]</t>
  </si>
  <si>
    <r>
      <t>제363조</t>
    </r>
    <r>
      <rPr>
        <sz val="10"/>
        <color theme="1"/>
        <rFont val="맑은 고딕"/>
        <family val="2"/>
        <charset val="129"/>
        <scheme val="minor"/>
      </rPr>
      <t>(소집의 통지, 공고)① 주주총회를 소집할 때에는 주주총회일의 2주 전에 각 주주에게 서면으로 통지를 발송하거나 각 주주의 동의를 받아 전자문서로 통지를 발송하여야 한다. 다만, 그 통지가 주주명부상 주주의 주소에 계속 3년간 도달하지 아니한 경우에는 회사는 해당 주주에게 총회의 소집을 통지하지 아니할 수 있다.</t>
    </r>
  </si>
  <si>
    <r>
      <t xml:space="preserve">④ 제1항 및 제3항에도 불구하고 자본금 총액이 10억원 미만인 회사가 주주총회를 소집하는 경우에는 </t>
    </r>
    <r>
      <rPr>
        <b/>
        <sz val="10"/>
        <color rgb="FF7030A0"/>
        <rFont val="맑은 고딕"/>
        <family val="3"/>
        <charset val="129"/>
        <scheme val="minor"/>
      </rPr>
      <t>주주총회일의 10일 전에 각 주주에게 서면으로 통지를 발송</t>
    </r>
    <r>
      <rPr>
        <sz val="10"/>
        <color theme="1"/>
        <rFont val="맑은 고딕"/>
        <family val="2"/>
        <charset val="129"/>
        <scheme val="minor"/>
      </rPr>
      <t>하거나 각 주주의 동의를 받아 전자문서로 통지를 발송할 수 있고, 무기명식의 주권을 발행한 경우에는 주주총회일의 2주 전에 주주총회를 소집하는 뜻과 회의의 목적사항을 공고할 수 있다.</t>
    </r>
    <phoneticPr fontId="2" type="noConversion"/>
  </si>
  <si>
    <r>
      <t xml:space="preserve">⑤ </t>
    </r>
    <r>
      <rPr>
        <b/>
        <u/>
        <sz val="10"/>
        <color rgb="FF7030A0"/>
        <rFont val="맑은 고딕"/>
        <family val="3"/>
        <charset val="129"/>
        <scheme val="minor"/>
      </rPr>
      <t>자본금 총액이 10억원 미만인 회사는 주주 전원의 동의가 있을 경우에는 소집절차 없이 주주총회를 개최</t>
    </r>
    <r>
      <rPr>
        <sz val="10"/>
        <color theme="1"/>
        <rFont val="맑은 고딕"/>
        <family val="2"/>
        <charset val="129"/>
        <scheme val="minor"/>
      </rPr>
      <t>할 수 있고, 서면에 의한 결의로써 주주총회의 결의를 갈음할 수 있다. 결의의 목적사항에 대하여 주주 전원이 서면으로 동의를 한 때에는 서면에 의한 결의가 있는 것으로 본다.</t>
    </r>
    <phoneticPr fontId="2" type="noConversion"/>
  </si>
  <si>
    <t>※ 퇴직급여의 한도액</t>
    <phoneticPr fontId="2" type="noConversion"/>
  </si>
  <si>
    <t>1) 사용인(종업원)의 퇴직급여</t>
    <phoneticPr fontId="2" type="noConversion"/>
  </si>
  <si>
    <t>사용인에 대한 퇴직급여는 정관, 주주총회, 이사회 등의 결의나 사규에 의하여 정하여진 퇴직급여지급규정상의</t>
    <phoneticPr fontId="2" type="noConversion"/>
  </si>
  <si>
    <t>퇴직급여지급액(퇴직급여지급규정이 없는 경우에는 근로자퇴직급여보장법 제8조 제1항에 의한 금액)이</t>
    <phoneticPr fontId="2" type="noConversion"/>
  </si>
  <si>
    <t>그 한도액이 된다.</t>
    <phoneticPr fontId="2" type="noConversion"/>
  </si>
  <si>
    <t>2) 임원의 퇴직급여</t>
    <phoneticPr fontId="2" type="noConversion"/>
  </si>
  <si>
    <t>법인세법상 임원의 퇴직급여한도액은 다음과 같이 구분되어진다(법령 §44 ④).</t>
    <phoneticPr fontId="2" type="noConversion"/>
  </si>
  <si>
    <t>가. 정관에 정해진 규정 등이 있는 경우</t>
    <phoneticPr fontId="2" type="noConversion"/>
  </si>
  <si>
    <t xml:space="preserve">  정관에 퇴직급여(퇴직위로금 등을 포함한다)로서 지급할 금액이 정하여진 경우에는 정관에 정하여진 금액이 한도액이 된다9법령 §44 ④ 1호).</t>
    <phoneticPr fontId="2" type="noConversion"/>
  </si>
  <si>
    <t>정관에 정하여진 금액에는 정관에 구체적인 지급액이 명시된 경우뿐만 아니라 임원의 퇴직급여를 계산할 수 있는 기준이 정관에 기재된 경우를 포함하며,</t>
    <phoneticPr fontId="2" type="noConversion"/>
  </si>
  <si>
    <t>정관에서 위임된 퇴직급여지급규정이 따로 있을 때에는 해당 규정에 의한 금액에 의한다(법령 §44 ⑤).</t>
    <phoneticPr fontId="2" type="noConversion"/>
  </si>
  <si>
    <t>* 임원퇴직금지급규정이 정관의 위임에 따라 주주총회에서 적법하게 결의된 경우 퇴직금의 손금산입 범위는</t>
    <phoneticPr fontId="2" type="noConversion"/>
  </si>
  <si>
    <t xml:space="preserve">   퇴직일 현재 정관에서 위임된 임원퇴직금지급규정의 금액에 의한다(법인세과-3897, 2008.12.10.).</t>
    <phoneticPr fontId="2" type="noConversion"/>
  </si>
  <si>
    <t>나. 정관에 정해진 규정 등이 없는 경우</t>
    <phoneticPr fontId="2" type="noConversion"/>
  </si>
  <si>
    <t>정관에 정해진 규정 등이 없는 경우에는 다음 산식에 의한 금액만 한도액으로 인정한다.(법령 §44 ④ 2호).</t>
    <phoneticPr fontId="2" type="noConversion"/>
  </si>
  <si>
    <t>임원퇴직급여한도액 = 퇴직일로부터 소급하여 1년간 지급한 총급여액 X 1/10 X 근속연수</t>
    <phoneticPr fontId="2" type="noConversion"/>
  </si>
  <si>
    <t>주) : 총급여는 소득세법 제20조 제1항 제1호 및 제2호에 따른 다음의 금액(소득세법 제12조에 따른 비과세소득은 제외한다)으로 하되</t>
    <phoneticPr fontId="2" type="noConversion"/>
  </si>
  <si>
    <t xml:space="preserve">      법인세법시행령 제43조의 규정에 의하여 손금불산입된 인건비는 제외한다(법령 §44 ④ 2호).</t>
    <phoneticPr fontId="2" type="noConversion"/>
  </si>
  <si>
    <t xml:space="preserve">    가. 근로의 제공으로 인하여 받는 봉급.급료.보수.세비.임금.상여.수당과 이와 유사한 성질의 급여</t>
    <phoneticPr fontId="2" type="noConversion"/>
  </si>
  <si>
    <t xml:space="preserve">    나. 법인의 주주총회.사원총회 또는 이에 준하는 의결기관의 결의에 의하여 상여로 받는 소득(잉여금처분에 의한 상여)</t>
    <phoneticPr fontId="2" type="noConversion"/>
  </si>
  <si>
    <r>
      <t xml:space="preserve">위 산식에서 근속연수는 역년에 의하여 계산한 근속연수를 말한다. 이 경우 1년 미만의 기간은 월수로 계산하되, </t>
    </r>
    <r>
      <rPr>
        <sz val="11"/>
        <color rgb="FFC00000"/>
        <rFont val="맑은 고딕"/>
        <family val="3"/>
        <charset val="129"/>
        <scheme val="minor"/>
      </rPr>
      <t>1</t>
    </r>
    <r>
      <rPr>
        <b/>
        <sz val="11"/>
        <color rgb="FFC00000"/>
        <rFont val="맑은 고딕"/>
        <family val="3"/>
        <charset val="129"/>
        <scheme val="minor"/>
      </rPr>
      <t>개월 미만의 기간은</t>
    </r>
    <phoneticPr fontId="2" type="noConversion"/>
  </si>
  <si>
    <r>
      <rPr>
        <sz val="11"/>
        <color rgb="FFC00000"/>
        <rFont val="맑은 고딕"/>
        <family val="3"/>
        <charset val="129"/>
        <scheme val="minor"/>
      </rPr>
      <t>이를 산입하지 아니한다</t>
    </r>
    <r>
      <rPr>
        <sz val="11"/>
        <color theme="1"/>
        <rFont val="맑은 고딕"/>
        <family val="2"/>
        <charset val="129"/>
        <scheme val="minor"/>
      </rPr>
      <t>(법칙 §22 ⑤).</t>
    </r>
    <phoneticPr fontId="2" type="noConversion"/>
  </si>
  <si>
    <t>이 경우 해당 임원이 사용인에서 임원으로 된 때에 퇴직금을 지급하지 아니한 경우에는 사용인으로 근무한 기간을</t>
    <phoneticPr fontId="2" type="noConversion"/>
  </si>
  <si>
    <t>근속연수에 합산할 수 있다9법령 §44 ④ 2호 후단).</t>
    <phoneticPr fontId="2" type="noConversion"/>
  </si>
  <si>
    <t>세무상 불이익을 받지 않기 위하여 다음과 같은 임원퇴직급여지급규정을 주주총회의 결의에 의하여 제정하는 것이 좋을 듯하다.</t>
    <phoneticPr fontId="2" type="noConversion"/>
  </si>
  <si>
    <t>① 법인세법상 한도액</t>
    <phoneticPr fontId="2" type="noConversion"/>
  </si>
  <si>
    <t>② 소득세법상 한도액</t>
    <phoneticPr fontId="2" type="noConversion"/>
  </si>
  <si>
    <t>소득세법상 2012.1.1. 이후 근로를 제공하여 발생하는 임원의 퇴직소득금액  (2011.12.31.에 퇴직하였다고 가정할 때 지급받을 퇴직소득금액이 있는 경우에는 그 금액을 뺀 금액을 말한다)</t>
    <phoneticPr fontId="2" type="noConversion"/>
  </si>
  <si>
    <t>이 다음 계산식에 따라 계산한 금액을 초과하는 경우에는 근로소득으로 본다.(소법 §22 ③ 단서, 소령 §42의 2 ⑥).</t>
    <phoneticPr fontId="2" type="noConversion"/>
  </si>
  <si>
    <t>임원퇴직소득
금액의 한도</t>
    <phoneticPr fontId="2" type="noConversion"/>
  </si>
  <si>
    <t>=</t>
    <phoneticPr fontId="2" type="noConversion"/>
  </si>
  <si>
    <r>
      <t>퇴직한 날로부터 소급하여 3년</t>
    </r>
    <r>
      <rPr>
        <vertAlign val="superscript"/>
        <sz val="11"/>
        <color rgb="FFC00000"/>
        <rFont val="맑은 고딕"/>
        <family val="3"/>
        <charset val="129"/>
        <scheme val="minor"/>
      </rPr>
      <t>주1)</t>
    </r>
    <r>
      <rPr>
        <sz val="11"/>
        <color theme="1"/>
        <rFont val="맑은 고딕"/>
        <family val="2"/>
        <charset val="129"/>
        <scheme val="minor"/>
      </rPr>
      <t xml:space="preserve">
지급받은 총급여</t>
    </r>
    <r>
      <rPr>
        <vertAlign val="superscript"/>
        <sz val="11"/>
        <color rgb="FFC00000"/>
        <rFont val="맑은 고딕"/>
        <family val="3"/>
        <charset val="129"/>
        <scheme val="minor"/>
      </rPr>
      <t>주2)</t>
    </r>
    <r>
      <rPr>
        <sz val="11"/>
        <color theme="1"/>
        <rFont val="맑은 고딕"/>
        <family val="2"/>
        <charset val="129"/>
        <scheme val="minor"/>
      </rPr>
      <t>의 연평균환산액</t>
    </r>
    <phoneticPr fontId="2" type="noConversion"/>
  </si>
  <si>
    <t>X</t>
    <phoneticPr fontId="2" type="noConversion"/>
  </si>
  <si>
    <r>
      <t xml:space="preserve">X 2012.1.1. 이후의 근속연수 </t>
    </r>
    <r>
      <rPr>
        <b/>
        <vertAlign val="superscript"/>
        <sz val="11"/>
        <color rgb="FFC00000"/>
        <rFont val="맑은 고딕"/>
        <family val="3"/>
        <charset val="129"/>
        <scheme val="minor"/>
      </rPr>
      <t>주3</t>
    </r>
    <r>
      <rPr>
        <sz val="11"/>
        <color theme="1"/>
        <rFont val="맑은 고딕"/>
        <family val="2"/>
        <charset val="129"/>
        <scheme val="minor"/>
      </rPr>
      <t xml:space="preserve"> X 3</t>
    </r>
    <phoneticPr fontId="2" type="noConversion"/>
  </si>
  <si>
    <t>주1 : 근무기간이 3년 미만인 경우에는 개월수로 계산한 해당 근무기간을 말하며, 1개월 미만의 기간이 있는 경우에는 이를 1개월로 본다.</t>
    <phoneticPr fontId="2" type="noConversion"/>
  </si>
  <si>
    <t>주2 : 소득세법 제20조 제1항의 금액(근로제공에 따른 근로소득 총수입금액)에서 비과세소득을 제외한 금액을 말한다(소법 §20 ②).</t>
    <phoneticPr fontId="2" type="noConversion"/>
  </si>
  <si>
    <t>주3 : 1년 미만의 기간은 개월수로 계산하며, 1개월 미만의 기간이 있는 경우에는 이를 1개월로 본다.</t>
    <phoneticPr fontId="2" type="noConversion"/>
  </si>
  <si>
    <t>[저자주] 위 소득세법상 임원퇴직급여의 한도는 법인세법상 임원퇴직급여의 손금산입한도와 별개의 규정임을 유의해야 한다.</t>
    <phoneticPr fontId="2" type="noConversion"/>
  </si>
  <si>
    <t xml:space="preserve">            따라서 법인세법상 임원퇴직급여 손금산입한도 여부는 법인세법의 규정에 따라 세무조정하고 그와 별도로</t>
    <phoneticPr fontId="2" type="noConversion"/>
  </si>
  <si>
    <t xml:space="preserve">            위 소득세법의 규정에 따라 퇴직소득과 근로소득으로 구분하여 원천징수하면 된다.</t>
    <phoneticPr fontId="2" type="noConversion"/>
  </si>
  <si>
    <t>사례 1)</t>
    <phoneticPr fontId="2" type="noConversion"/>
  </si>
  <si>
    <t>임원퇴직급여</t>
    <phoneticPr fontId="2" type="noConversion"/>
  </si>
  <si>
    <t>1. (주)선우회계법인의 주황규전무이사가 2012.10.15.에 퇴임하였다.</t>
    <phoneticPr fontId="2" type="noConversion"/>
  </si>
  <si>
    <t xml:space="preserve">    회사는 정관에 규정된 임원퇴직급여지급규정에 따른 임원퇴직급여한도액은 240,000,000원이나 퇴직위로금 60,000,000을 합한 300,000,000원을 지급하였따.</t>
    <phoneticPr fontId="2" type="noConversion"/>
  </si>
  <si>
    <t>2. 주황규전무이사는 2010.1.1.부터 임원으로 근무하였으며, 2011.12.31.에 퇴직하였다고 가정할 때 지급받는 퇴직소득금액은 200,000,000원이다.</t>
    <phoneticPr fontId="2" type="noConversion"/>
  </si>
  <si>
    <t>3. 주황규전무이사의 각 연도별 총급여는 다음과 같다.</t>
    <phoneticPr fontId="2" type="noConversion"/>
  </si>
  <si>
    <t>① 2010년 : 115,000,000원</t>
    <phoneticPr fontId="2" type="noConversion"/>
  </si>
  <si>
    <t>② 2011년 : 125,000,000원</t>
    <phoneticPr fontId="2" type="noConversion"/>
  </si>
  <si>
    <t>③ 2012년(1.1.~10.15.) : 100,000,000원</t>
    <phoneticPr fontId="2" type="noConversion"/>
  </si>
  <si>
    <t>1. 법인세법에 의한 세무조정</t>
    <phoneticPr fontId="2" type="noConversion"/>
  </si>
  <si>
    <t>&lt;손금불산입&gt; 임원퇴직급여한도초과 60,000,000(상여)</t>
    <phoneticPr fontId="2" type="noConversion"/>
  </si>
  <si>
    <t>2. 소득세법상 퇴직소득과 근로소득의 구분</t>
    <phoneticPr fontId="2" type="noConversion"/>
  </si>
  <si>
    <t>(1) 퇴직소득한도 적용대상 퇴직소득금액</t>
    <phoneticPr fontId="2" type="noConversion"/>
  </si>
  <si>
    <t>한도대상 퇴직소득금액 = 총퇴직급여 - 2011.12.31. 중간정산가정금액</t>
    <phoneticPr fontId="2" type="noConversion"/>
  </si>
  <si>
    <t>= 300,000,000원 - 200,000,000원 = 100,000,000원</t>
    <phoneticPr fontId="2" type="noConversion"/>
  </si>
  <si>
    <t>(2) 퇴직소득한도의 계산</t>
    <phoneticPr fontId="2" type="noConversion"/>
  </si>
  <si>
    <t>퇴직소득의</t>
    <phoneticPr fontId="2" type="noConversion"/>
  </si>
  <si>
    <t>한도액</t>
    <phoneticPr fontId="2" type="noConversion"/>
  </si>
  <si>
    <t>퇴직일로부터 소급하여 3년간 받은 총급여의 연평균금액</t>
    <phoneticPr fontId="2" type="noConversion"/>
  </si>
  <si>
    <t>X 2012.1.1. 이후 근속연수 X 3</t>
    <phoneticPr fontId="2" type="noConversion"/>
  </si>
  <si>
    <r>
      <t>= ( 115,000,000원 + 125,000,000원 + 100,000,000원 / 34</t>
    </r>
    <r>
      <rPr>
        <vertAlign val="superscript"/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 xml:space="preserve"> ) X 12 X 1/10 X 10</t>
    </r>
    <r>
      <rPr>
        <vertAlign val="superscript"/>
        <sz val="11"/>
        <color rgb="FFFF0000"/>
        <rFont val="맑은 고딕"/>
        <family val="3"/>
        <charset val="129"/>
        <scheme val="minor"/>
      </rPr>
      <t>**</t>
    </r>
    <r>
      <rPr>
        <sz val="11"/>
        <color theme="1"/>
        <rFont val="맑은 고딕"/>
        <family val="2"/>
        <charset val="129"/>
        <scheme val="minor"/>
      </rPr>
      <t>/12 X 3</t>
    </r>
    <phoneticPr fontId="2" type="noConversion"/>
  </si>
  <si>
    <t>= 30,000,000원</t>
    <phoneticPr fontId="2" type="noConversion"/>
  </si>
  <si>
    <t>* 2010.1.1.~2012.10.15.까지의 근무개월수(1개월 미만은 1개월 간주)</t>
    <phoneticPr fontId="2" type="noConversion"/>
  </si>
  <si>
    <t>** 2012.1.1. 이후 근무개월수(1개우러 미만은 1개월 간주)</t>
    <phoneticPr fontId="2" type="noConversion"/>
  </si>
  <si>
    <t>(3) 근로소득으로 간주되는 금액</t>
    <phoneticPr fontId="2" type="noConversion"/>
  </si>
  <si>
    <t>근로소득금액 = 위 (1) 퇴직소득한도 적용대상 퇴직소득금액 - (2) 퇴직소득의 한도액 = 100,000,000원 - 30,000,000원 = 70,000,000원</t>
    <phoneticPr fontId="2" type="noConversion"/>
  </si>
  <si>
    <t>(4) 소득세법상 원천징수</t>
    <phoneticPr fontId="2" type="noConversion"/>
  </si>
  <si>
    <t>전무이사가 받은 300,000,000원 중 230,000,000원은 퇴직소득으로, 70,000,000원은 근로소득으로 구분하여 원천징수한다.</t>
    <phoneticPr fontId="2" type="noConversion"/>
  </si>
  <si>
    <t>정관에서 임원퇴직금의 지급을「주주총회의 의결을 거친 임원퇴직금지급규정」에 의하도록 한 법인이 퇴직하는 임원에게</t>
    <phoneticPr fontId="2" type="noConversion"/>
  </si>
  <si>
    <t xml:space="preserve"> 퇴직금을 지급함에 있어서 이사회에서 정한 임원퇴직금지급규정에 의하여 지급하는 경우에는 법인세법시행령 제34조</t>
    <phoneticPr fontId="2" type="noConversion"/>
  </si>
  <si>
    <t xml:space="preserve">제2항 제2호에서 정하는 금액을 한도로 손금에 산입하는 것이며, </t>
    <phoneticPr fontId="2" type="noConversion"/>
  </si>
  <si>
    <t>이 경우 한도를 초과함으로써 손금불산입한 금액은 이를 그 임원에 대하여 상여처분하는 것입니다.</t>
    <phoneticPr fontId="2" type="noConversion"/>
  </si>
  <si>
    <t xml:space="preserve">법인이 임원에게 퇴직금을 지급함에 있어 정관에 퇴직금지급규정에 대한 구체적인 위임사항을 규정하지 아니하고 "별도의 </t>
    <phoneticPr fontId="2" type="noConversion"/>
  </si>
  <si>
    <t xml:space="preserve"> 퇴직금지급규정에 의한다"라고만 규정하여 특정임원의 퇴직시 임의로 동 규정을 변경·지급할 수 있는 경우에는 법인세법시행령 제44조 제4항의 경우에 해당하지 아니하는 것입니다.</t>
    <phoneticPr fontId="2" type="noConversion"/>
  </si>
  <si>
    <t>1. 정관에 퇴직금지급규정에 대한 위임규정이 없는 경우</t>
    <phoneticPr fontId="2" type="noConversion"/>
  </si>
  <si>
    <t>(법인 46012-3548,1998.11.19.; 법인 46012-405, 2001.2.21.)</t>
    <phoneticPr fontId="2" type="noConversion"/>
  </si>
  <si>
    <t>법인이 임원에게 퇴직금을 지급함에 있어 정관에 퇴직금지급규정에 대한 구체적인 위임사항을 규정하지 아니하고</t>
    <phoneticPr fontId="2" type="noConversion"/>
  </si>
  <si>
    <t>별도의 퇴직금지급규정에 의한다'라고만 규정하여 특정임원의 퇴직시 임의로 동 규정을 변경.지급할 수 있는 경우와</t>
    <phoneticPr fontId="2" type="noConversion"/>
  </si>
  <si>
    <t>정관에서 임원퇴직금의 지급을 '주주총회의 의결을 거친 임원퇴직금지급규정'에 의하도록 한 법인이 임시주주총회에서</t>
    <phoneticPr fontId="2" type="noConversion"/>
  </si>
  <si>
    <t>임원퇴직금지급규정을 이사회에 위임하였고, 동 위임결의에 의하여 이사회에서 정한 임원퇴직금지급규정에 의하여</t>
    <phoneticPr fontId="2" type="noConversion"/>
  </si>
  <si>
    <t>지급하는 경우 법인세법시행령 제44조 제3항 제2호(정관에 정해진 규정등이 없는 경우)에서 규정하는 금액을</t>
    <phoneticPr fontId="2" type="noConversion"/>
  </si>
  <si>
    <t>한도로 손금에 산입하는 것이며, 이 경우 한도를 초과함으로써 손금불산입한 금액은 이를 그 임원에 대한 상여로 처분한다.</t>
    <phoneticPr fontId="2" type="noConversion"/>
  </si>
  <si>
    <t>(3) 퇴직급여의 지급시기</t>
    <phoneticPr fontId="2" type="noConversion"/>
  </si>
  <si>
    <t>1) 현실적인 퇴직의 시기</t>
    <phoneticPr fontId="2" type="noConversion"/>
  </si>
  <si>
    <t>법인이 임원이나 사용인에게 지급하는 퇴직급여(근로자퇴직급여보장법 제2조 제5호의 규정에 따른 급여를 말한다)는 임원이나</t>
    <phoneticPr fontId="2" type="noConversion"/>
  </si>
  <si>
    <t>사용인이 현실적으로 퇴직(이하 "현실적인 퇴직"이라 한다)하는 경우에 지급하는 것에 한하여 이를 인정한다.</t>
    <phoneticPr fontId="2" type="noConversion"/>
  </si>
  <si>
    <t>현실적인 퇴직은 법인이 퇴직급여지급규정에 의하여 퇴직급여를 실지로 지급한 경우로서 다음 각호의 어느 하나에 해당하는 경우를 포함하는 것으로 한다(법령 §44 ②,집행기준 26-44-3).</t>
    <phoneticPr fontId="2" type="noConversion"/>
  </si>
  <si>
    <t xml:space="preserve">① 법인의 사용인이 당해 법인의 임원으로 취임한 때(1998.12.31 개정) </t>
    <phoneticPr fontId="2" type="noConversion"/>
  </si>
  <si>
    <t>이 경우 법인세법시행령 제20조 제1항 제4호에 따른 임원에 해당하게 된 날을 현실적으로 퇴직한 날로 한다(집행기준 26-44-3 ① 1호).</t>
    <phoneticPr fontId="2" type="noConversion"/>
  </si>
  <si>
    <t>해당 임원이 사용인에서 임원으로 된 때에 퇴직금을 지급하지 아니한 경우에는 현실적인 퇴직으로 보지 아니하며, 차후 퇴직시 임원에 대한 퇴직급여를 계산하는 경우 근속연수의 계산은 사용인으로 근무한 기간을 근속연수에 합산할 수 있다.(법령 §44 ④ 2호 후단).</t>
    <phoneticPr fontId="2" type="noConversion"/>
  </si>
  <si>
    <t>② 법인의 임원 또는 사용인이 그 법인의 조직변경·합병·분할 또는 사업양도에 의하여 퇴직한 때(1998.12.31 개정) [ 부칙 ] (법령 §44 ② 2호)</t>
    <phoneticPr fontId="2" type="noConversion"/>
  </si>
  <si>
    <t>③ 「근로자퇴직급여 보장법」 제8조 제2항에 따라 퇴직급여를 중간정산하여 지급한 때(중간정산시점부터 새로 근무연수를 기산하여 퇴직급여를 계산하는 경우에 한정한다)(2009.02.04 개정) (법령 §44 ② 3호)</t>
    <phoneticPr fontId="2" type="noConversion"/>
  </si>
  <si>
    <r>
      <t xml:space="preserve">이 규정은 근로자퇴직급여보장법에 따라 퇴직급여를 중간정산하는 경우에 한하여 적용되는 것이므로 근로자퇴직급여보장법이 적용되지 아니하는 </t>
    </r>
    <r>
      <rPr>
        <b/>
        <sz val="11"/>
        <color rgb="FFC00000"/>
        <rFont val="맑은 고딕"/>
        <family val="3"/>
        <charset val="129"/>
        <scheme val="minor"/>
      </rPr>
      <t>임원(출자 여부에 관계없음)에 대하여는 적용이 배제된다</t>
    </r>
    <r>
      <rPr>
        <sz val="11"/>
        <color theme="1"/>
        <rFont val="맑은 고딕"/>
        <family val="2"/>
        <charset val="129"/>
        <scheme val="minor"/>
      </rPr>
      <t>(법인 46012-1303,1997.5.12.;법인 46012-3306,1997.12.17.).</t>
    </r>
    <phoneticPr fontId="2" type="noConversion"/>
  </si>
  <si>
    <t>④ 법인의 임원에 대한 급여를 연봉제로 전환함에 따라 향후 퇴직급여를 지급하지 아니하는 조건으로 그 때까지의 퇴직급여를 정산하여 지급한 때(2006.02.09 개정) (법령 §44 ② 4호)</t>
    <phoneticPr fontId="2" type="noConversion"/>
  </si>
  <si>
    <t xml:space="preserve">    (중간정산시점부터 새로 근무연수를 기산하여 퇴직급여를 계산하는 경우에 한정한다)(2010.02.18 신설) [ 부칙 ] (법령 §44 ② 5호, 법칙 §22 ③)</t>
    <phoneticPr fontId="2" type="noConversion"/>
  </si>
  <si>
    <r>
      <t xml:space="preserve">⑤ 정관 또는 정관에서 위임된 퇴직급여지급규정에 따라 장기 요양 등 기획재정부령으로 정하는 사유로 그 때까지의 퇴직급여를 중간정산하여 </t>
    </r>
    <r>
      <rPr>
        <sz val="11"/>
        <color rgb="FFC00000"/>
        <rFont val="맑은 고딕"/>
        <family val="3"/>
        <charset val="129"/>
        <scheme val="minor"/>
      </rPr>
      <t>임원에게 지급한 때</t>
    </r>
    <phoneticPr fontId="2" type="noConversion"/>
  </si>
  <si>
    <t xml:space="preserve">1. 중간정산일 현재 1년 이상 주택을 소유하지 아니한 세대의 세대주인 임원이 주택을 구입하려는 경우(중간정산일부터 3개월 내에 해당 주택을 취득하는 경우만 해당한다)(2010.03.31 신설) 
</t>
    <phoneticPr fontId="2" type="noConversion"/>
  </si>
  <si>
    <t xml:space="preserve">2. 임원(임원의 배우자 및 「소득세법」 제50조 제1항 제3호에 따른 생계를 같이 하는 부양가족을 포함한다)이 3개월 이상의 질병 치료 또는 요양을 필요로 하는 경우(2010.03.31 신설) 
</t>
    <phoneticPr fontId="2" type="noConversion"/>
  </si>
  <si>
    <t xml:space="preserve">3. 천재ㆍ지변, 그 밖에 이에 준하는 재해를 입은 경우(2010.03.31 신설) 
</t>
    <phoneticPr fontId="2" type="noConversion"/>
  </si>
  <si>
    <t xml:space="preserve">3. 거주자(그 배우자를 포함한다. 이하 이 호에서 같다)와 생계를 같이 하는 다음 각 목의 어느 하나에 해당하는 부양가족(제51조 제1항 제2호의 장애인에 해당되는 경우에는 나이의 제한을 받지 아니한다)으로서 연간 소득금액의 합계액이 100만원 이하인 사람(2009.12.31 개정) 
</t>
    <phoneticPr fontId="2" type="noConversion"/>
  </si>
  <si>
    <t>생계를 같이하는 부양가족</t>
    <phoneticPr fontId="2" type="noConversion"/>
  </si>
  <si>
    <t>* 임원의 전세자금마련은 중간정산사유에 해당되지 않는다(법인세과-175, 2011.3.9.).</t>
    <phoneticPr fontId="2" type="noConversion"/>
  </si>
  <si>
    <t>** 퇴직급여 중간정산일 현재 1년 이상 주택을 소유하지 아니한 세대의 세대주인 임원이 자가건설로 주택을 취득하는 경우(중간정산일부터 3개월 내에 해당주택을 취득하는 경우에 한함)</t>
    <phoneticPr fontId="2" type="noConversion"/>
  </si>
  <si>
    <t xml:space="preserve">    에는 법인세법시행규칙 제22조 제3항 제1호에 해당하는 것으로 이때 해당 주택의 취득시기는 소득세법 제98조와 같은법 시행령 제162조에 따라 판단하는 것이다(법인세과-928, 2011.11.18.).</t>
    <phoneticPr fontId="2" type="noConversion"/>
  </si>
  <si>
    <t>본 규정은 2010.2.18. 이후 최초로 중간정산하여 지급하는 퇴직급여부터 적용한다(대통령령 제22035호, 법령 부칙 §7 ①).</t>
    <phoneticPr fontId="2" type="noConversion"/>
  </si>
  <si>
    <t xml:space="preserve">26-44-3 [현실적인 퇴직의 범위] </t>
    <phoneticPr fontId="2" type="noConversion"/>
  </si>
  <si>
    <t xml:space="preserve">① 현실적인 퇴직은 퇴직급여를 실제로 지급한 경우로서 다음의 어느 하나에 해당하는 경우를 포함한다.(2012.07.27 개정) 
</t>
    <phoneticPr fontId="2" type="noConversion"/>
  </si>
  <si>
    <t xml:space="preserve">1.법인의 사용인이 해당 법인의 임원으로 취임한 때. 이 경우 사용인이 26-43-2 제1항에 따른 임원에 해당하게 된 날을 현실적인 퇴직일로 한다. 
</t>
    <phoneticPr fontId="2" type="noConversion"/>
  </si>
  <si>
    <t xml:space="preserve">2.법인의 임원 또는 사용인이 그 법인의 조직변경·합병·분할 또는 사업양도에 따라 퇴직한 때 
</t>
    <phoneticPr fontId="2" type="noConversion"/>
  </si>
  <si>
    <t xml:space="preserve">3.「근로자퇴직급여 보장법」 제8조제2항에 따라 퇴직급여를 중간정산하여 지급한 때(중간정산시점부터 새로 근무연수를 기산하여 퇴직급여를 계산하는 경우에 한정한다) 
</t>
    <phoneticPr fontId="2" type="noConversion"/>
  </si>
  <si>
    <t xml:space="preserve">4.법인의 임원에 대한 급여를 연봉제로 전환함에 따라 향후 퇴직급여를 지급하지 아니하는 조건으로 그 때까지의 퇴직급여를 정산하여 지급한 때. 다만, </t>
    <phoneticPr fontId="2" type="noConversion"/>
  </si>
  <si>
    <r>
      <t xml:space="preserve">   전환 이후 근속연수에 대하여 별도의 퇴직금을 지급하면 </t>
    </r>
    <r>
      <rPr>
        <b/>
        <sz val="11"/>
        <color rgb="FF7030A0"/>
        <rFont val="맑은 고딕"/>
        <family val="3"/>
        <charset val="129"/>
        <scheme val="minor"/>
      </rPr>
      <t>당초 중간정산한 퇴직금은 손금에 산입할 수 없으며 업무무관가지급금에 해당</t>
    </r>
    <r>
      <rPr>
        <b/>
        <sz val="11"/>
        <color rgb="FFC00000"/>
        <rFont val="맑은 고딕"/>
        <family val="3"/>
        <charset val="129"/>
        <scheme val="minor"/>
      </rPr>
      <t>한다.</t>
    </r>
    <phoneticPr fontId="2" type="noConversion"/>
  </si>
  <si>
    <t xml:space="preserve">5.임원에게 정관 또는 정관에서 위임된 퇴직급여지급규정에 따라 장기 요양 등의 사유로 그 때까지의 퇴직급여를 중간정산하여 지급한 때(중간정산시점부터 새로 근무연수를 기산하여 퇴직급여를 계산하는 경우에 한정한다) 
</t>
    <phoneticPr fontId="2" type="noConversion"/>
  </si>
  <si>
    <t xml:space="preserve">6.법인의 직영차량 운전기사가 법인소속 지입차량의 운전기사로 전직하는 경우 
</t>
    <phoneticPr fontId="2" type="noConversion"/>
  </si>
  <si>
    <t xml:space="preserve">7.법인의 임원 또는 사용인이 사규에 따라 정년퇴직을 한 후 다음날 동 법인의 별정직 사원(촉탁)으로 채용된 경우 
</t>
    <phoneticPr fontId="2" type="noConversion"/>
  </si>
  <si>
    <t xml:space="preserve">8.합병으로 소멸하는 피합병법인의 임원이 퇴직급여지급규정에 따라 퇴직급여를 실제로 지급받고 합병법인의 임원이 된 경우 
</t>
    <phoneticPr fontId="2" type="noConversion"/>
  </si>
  <si>
    <t xml:space="preserve">9.법인의 상근임원이 비상근임원으로 된 경우 </t>
    <phoneticPr fontId="2" type="noConversion"/>
  </si>
  <si>
    <t xml:space="preserve">② 다음의 어느 하나에 해당하는 경우에는 현실적인 퇴직으로 보지 아니한다.(2012.07.27 개정) </t>
    <phoneticPr fontId="2" type="noConversion"/>
  </si>
  <si>
    <t xml:space="preserve">1.임원이 연임된 경우 </t>
    <phoneticPr fontId="2" type="noConversion"/>
  </si>
  <si>
    <t xml:space="preserve">2.법인의 대주주 변동으로 인하여 계산의 편의, 기타 사유로 전사용인에게 퇴직급여를 지급한 경우 </t>
    <phoneticPr fontId="2" type="noConversion"/>
  </si>
  <si>
    <t xml:space="preserve">3.외국법인의 국내지점 종업원이 본점(본국)으로 전출하는 경우 </t>
    <phoneticPr fontId="2" type="noConversion"/>
  </si>
  <si>
    <t xml:space="preserve">4.정부투자기관 등이 민영화됨에 따라 전종업원의 사표를 일단 수리한 후 재채용한 경우 
</t>
    <phoneticPr fontId="2" type="noConversion"/>
  </si>
  <si>
    <t xml:space="preserve">5.「근로자퇴직급여 보장법」 제8조제2항에 따라 퇴직급여를 중간정산하기로 하였으나 이를 실제로 지급하지 아니한 경우. 다만, 확정된 중간정산 퇴직급여를 회사의 자금사정 등을 이유로 퇴직급여 전액을 일시에 지급하지 못하고 노사합의에 따라 일정기간 분할하여 지급하기로 한 경우에는 그 최초 지급일이 속하는 사업연도의 손금에 산입한다. 
</t>
    <phoneticPr fontId="2" type="noConversion"/>
  </si>
  <si>
    <t xml:space="preserve">6.법인분할에 있어서 분할법인이 분할신설법인으로 고용을 승계한 임직원에게 퇴직금을 실제로 지급하지 아니하고 퇴직급여충당금을 승계한 경우 </t>
    <phoneticPr fontId="2" type="noConversion"/>
  </si>
  <si>
    <t>7.법인의 임원 또는 사용인이 특수관계 있는 법인으로 전출하는 경우에 전입법인이 퇴직급여상당액을 인수하여 퇴직급여충당금으로 계상한 때</t>
    <phoneticPr fontId="2" type="noConversion"/>
  </si>
  <si>
    <t>1. 임원의 연봉제 전환에 따른 퇴직급여를 가지급금으로 보는 사례</t>
    <phoneticPr fontId="2" type="noConversion"/>
  </si>
  <si>
    <t>① 연봉제 전환시 퇴직금을 중간정산 후 당해 임원에게 퇴직금을 지급한 경우에는 당초 중간정산하여 지급한 퇴직금은 가지급금으로 본다(재경부 법인 46012-44, 1999.3.24.; 법인 46012-2176, 1996.6.8.).</t>
    <phoneticPr fontId="2" type="noConversion"/>
  </si>
  <si>
    <t>② 법인이 임원에 대한 급여를 연봉제로 전환암에 따라 향후 퇴직금을 지급하지 아니하는 조건으로 그때까지의 퇴직금을 정산하여 해당 임원에게 지급하였으나, 그 후 연봉제하에서</t>
    <phoneticPr fontId="2" type="noConversion"/>
  </si>
  <si>
    <t xml:space="preserve">    임원의 퇴직금지급규정을 개정하여 동 임원에게 퇴직금을 지급하는 경우 당초 연봉제 전환시 지급한 퇴직금과 그 후 퇴직금 명목으로 지급하는 금액은 당해 임원의 실제 퇴직시까지 그 임원에 대한</t>
    <phoneticPr fontId="2" type="noConversion"/>
  </si>
  <si>
    <t xml:space="preserve">    업무무관가지급금으로 본다(서이 46012-10826, 2003.4.21.).</t>
    <phoneticPr fontId="2" type="noConversion"/>
  </si>
  <si>
    <t>2. 임원의 연봉제 전환에 따른 퇴직금 지급 후 퇴직연금 가입하는 경우(법인세과-2320, 2008.9.4.)</t>
    <phoneticPr fontId="2" type="noConversion"/>
  </si>
  <si>
    <t>법인이 임원에 대한 급여를 연봉제로 전환함에 따라 퇴직급여를 중간정산하고 이후 새로 발생되는 퇴직급여는 퇴직연금에 가입하여 지급하는 경우 현실적인 퇴직으로 보지 않는 것이며,</t>
    <phoneticPr fontId="2" type="noConversion"/>
  </si>
  <si>
    <t>내국법인이 임원의 퇴직을 연금의 지급사유로 하고 임원을 수급자로 하는 확정기여형 퇴직연금의 사업자부담금으로 지출하는 금액은 법인세법시행령 제44조의 2 규정에 의하여</t>
    <phoneticPr fontId="2" type="noConversion"/>
  </si>
  <si>
    <t>당해 사업연도의 소득금액계산에 있어서 이를 손금에 산입한다.</t>
    <phoneticPr fontId="2" type="noConversion"/>
  </si>
  <si>
    <t>4. 사용인이 임원으로 취임한 경우</t>
    <phoneticPr fontId="2" type="noConversion"/>
  </si>
  <si>
    <t>10. 기타 이에 준하는 사유로 면직할 경우</t>
    <phoneticPr fontId="2" type="noConversion"/>
  </si>
  <si>
    <t>9. 아래와 같은 사유로 임원이 중간정산을 신청한 경우</t>
    <phoneticPr fontId="2" type="noConversion"/>
  </si>
  <si>
    <t>8. 임원이 사규에 의하여 정년퇴직을 한 후 다음날 당 회사의 별정직사원(촉탁)으로 채용된 경우</t>
    <phoneticPr fontId="2" type="noConversion"/>
  </si>
  <si>
    <t>① 다음 각 호의 하나에 해당하는 경우에는 퇴직급여 지급을 제한한다.</t>
    <phoneticPr fontId="2" type="noConversion"/>
  </si>
  <si>
    <t>④ 제3조 9호의 중간정산의 사유로 미리 정산하여 지급한 후의 퇴직금 산정을 위한 계속근로기간</t>
    <phoneticPr fontId="2" type="noConversion"/>
  </si>
  <si>
    <t>제8조 【 퇴직급여의 지급제한 】</t>
    <phoneticPr fontId="2" type="noConversion"/>
  </si>
  <si>
    <t>○○테크</t>
    <phoneticPr fontId="2" type="noConversion"/>
  </si>
  <si>
    <r>
      <t>당사의 정관 제</t>
    </r>
    <r>
      <rPr>
        <b/>
        <sz val="11"/>
        <color rgb="FFC00000"/>
        <rFont val="굴림"/>
        <family val="3"/>
        <charset val="129"/>
      </rPr>
      <t>5</t>
    </r>
    <r>
      <rPr>
        <sz val="11"/>
        <color theme="1"/>
        <rFont val="굴림"/>
        <family val="3"/>
        <charset val="129"/>
      </rPr>
      <t>장 제</t>
    </r>
    <r>
      <rPr>
        <b/>
        <sz val="11"/>
        <color rgb="FF7030A0"/>
        <rFont val="굴림"/>
        <family val="3"/>
        <charset val="129"/>
      </rPr>
      <t>37</t>
    </r>
    <r>
      <rPr>
        <sz val="11"/>
        <color theme="1"/>
        <rFont val="굴림"/>
        <family val="3"/>
        <charset val="129"/>
      </rPr>
      <t xml:space="preserve">조 </t>
    </r>
    <r>
      <rPr>
        <b/>
        <sz val="11"/>
        <color rgb="FFC00000"/>
        <rFont val="굴림"/>
        <family val="3"/>
        <charset val="129"/>
      </rPr>
      <t>②항</t>
    </r>
    <r>
      <rPr>
        <sz val="11"/>
        <color theme="1"/>
        <rFont val="굴림"/>
        <family val="3"/>
        <charset val="129"/>
      </rPr>
      <t xml:space="preserve"> (임원의 보수와 퇴직금)에 관한 규정을 별첨1과 같이</t>
    </r>
    <r>
      <rPr>
        <b/>
        <sz val="11"/>
        <color theme="1"/>
        <rFont val="굴림"/>
        <family val="3"/>
        <charset val="129"/>
      </rPr>
      <t xml:space="preserve"> </t>
    </r>
    <r>
      <rPr>
        <b/>
        <sz val="11"/>
        <color rgb="FF7030A0"/>
        <rFont val="굴림"/>
        <family val="3"/>
        <charset val="129"/>
      </rPr>
      <t>신설</t>
    </r>
    <r>
      <rPr>
        <sz val="11"/>
        <color theme="1"/>
        <rFont val="굴림"/>
        <family val="3"/>
        <charset val="129"/>
      </rPr>
      <t>할 필요성</t>
    </r>
    <phoneticPr fontId="2" type="noConversion"/>
  </si>
  <si>
    <t>오전 10:30</t>
    <phoneticPr fontId="2" type="noConversion"/>
  </si>
  <si>
    <r>
      <t>제1호 의안 (</t>
    </r>
    <r>
      <rPr>
        <b/>
        <sz val="11"/>
        <color rgb="FF002060"/>
        <rFont val="굴림"/>
        <family val="3"/>
        <charset val="129"/>
      </rPr>
      <t>중간배당의 신설</t>
    </r>
    <r>
      <rPr>
        <sz val="11"/>
        <color theme="1"/>
        <rFont val="굴림"/>
        <family val="3"/>
        <charset val="129"/>
      </rPr>
      <t xml:space="preserve">)
</t>
    </r>
    <phoneticPr fontId="2" type="noConversion"/>
  </si>
  <si>
    <r>
      <rPr>
        <sz val="11"/>
        <color rgb="FF7030A0"/>
        <rFont val="굴림"/>
        <family val="3"/>
        <charset val="129"/>
      </rPr>
      <t>중간배당신설</t>
    </r>
    <r>
      <rPr>
        <sz val="11"/>
        <color theme="1"/>
        <rFont val="굴림"/>
        <family val="3"/>
        <charset val="129"/>
      </rPr>
      <t>에 따른 정관변경의 주주승인의 건</t>
    </r>
    <phoneticPr fontId="2" type="noConversion"/>
  </si>
  <si>
    <t>상법</t>
    <phoneticPr fontId="2" type="noConversion"/>
  </si>
  <si>
    <t xml:space="preserve">제462조의3(중간배당) </t>
    <phoneticPr fontId="2" type="noConversion"/>
  </si>
  <si>
    <t>① 년 1회의 결산기를 정한 회사는 영업년도중 1회에 한하여 이사회의 결의로 일정한 날을 정하여 그날의 주주에 대하여 이익을 배당</t>
    <phoneticPr fontId="2" type="noConversion"/>
  </si>
  <si>
    <t xml:space="preserve">    (이하 이 조에서 "중간배당"이라 한다)할 수 있음을 정관으로 정할 수 있다. [개정 2011.4.14] [[시행일 2012.4.15]]</t>
    <phoneticPr fontId="2" type="noConversion"/>
  </si>
  <si>
    <t>②중간배당은 직전 결산기의 대차대조표상의 순자산액에서 다음 각호의 금액을 공제한 액을 한도로 한다. [개정 2001.7.24, 2011.4.14] [[시행일 2012.4.15]]</t>
    <phoneticPr fontId="2" type="noConversion"/>
  </si>
  <si>
    <t xml:space="preserve">    1. 직전 결산기의 자본금의 액</t>
    <phoneticPr fontId="2" type="noConversion"/>
  </si>
  <si>
    <t xml:space="preserve">    2. 직전 결산기까지 적립된 자본준비금과 이익준비금의 합계액</t>
    <phoneticPr fontId="2" type="noConversion"/>
  </si>
  <si>
    <t xml:space="preserve">    3. 직전 결산기의 정기총회에서 이익으로 배당하거나 또는 지급하기로 정한 금액</t>
    <phoneticPr fontId="2" type="noConversion"/>
  </si>
  <si>
    <t xml:space="preserve">    4. 중간배당에 따라 당해 결산기에 적립하여야 할 이익준비금</t>
    <phoneticPr fontId="2" type="noConversion"/>
  </si>
  <si>
    <t xml:space="preserve">③회사는 당해 결산기의 대차대조표상의 순자산액이 제462조제1항 각호의 금액의 합계액에 미치지 못할 우려가 있는 때에는 </t>
    <phoneticPr fontId="2" type="noConversion"/>
  </si>
  <si>
    <t xml:space="preserve">   중간배당을 하여서는 아니된다. [개정 2001.7.24]</t>
    <phoneticPr fontId="2" type="noConversion"/>
  </si>
  <si>
    <t xml:space="preserve">④당해 결산기 대차대조표상의 순자산액이 제462조제1항 각호의 금액의 합계액에 미치지 못함에도 불구하고 </t>
    <phoneticPr fontId="2" type="noConversion"/>
  </si>
  <si>
    <t xml:space="preserve">   중간배당을 한 경우 이사는 회사에 대하여 연대하여 그 차액(배당액이 그 차액보다 적을 경우에는 배당액)을 배상할 책임이 있다. </t>
    <phoneticPr fontId="2" type="noConversion"/>
  </si>
  <si>
    <t xml:space="preserve">   다만, 이사가 제3항의 우려가 없다고 판단함에 있어 주의를 게을리하지 아니하였음을 증명한 때에는 그러하지 아니하다. [개정 2001.7.24]</t>
    <phoneticPr fontId="2" type="noConversion"/>
  </si>
  <si>
    <t xml:space="preserve">⑤제340조제1항, 제344조제1항, 제350조제3항(제423조제1항,제516조제2항 및 제516조의10에서 준용하는 경우를 포함한다. 이하 이 항에서 같다), </t>
    <phoneticPr fontId="2" type="noConversion"/>
  </si>
  <si>
    <t xml:space="preserve">   제354조제1항, 제458조, 제464조 및 제625조제3호의 규정의 적용에 관하여는 중간배당을 제462조제1항의 규정에 의한 이익의 배당으로,</t>
    <phoneticPr fontId="2" type="noConversion"/>
  </si>
  <si>
    <t xml:space="preserve">    제350조제3항의 규정의 적용에 관하여는 제1항의 일정한 날을 영업년도말로본다. [개정 2011.4.14] [[시행일 2012.4.15]]</t>
    <phoneticPr fontId="2" type="noConversion"/>
  </si>
  <si>
    <t xml:space="preserve">⑥제399조제2항·제3항 및 제400조의 규정은 제4항의 이사의 책임에 관하여, 제462조제3항 및 제4항은 제3항의 규정에 위반하여 </t>
    <phoneticPr fontId="2" type="noConversion"/>
  </si>
  <si>
    <t xml:space="preserve">   중간배당을 한 경우에 이를 준용한다. [개정 2011.4.14] [[시행일 2012.4.15]]</t>
    <phoneticPr fontId="2" type="noConversion"/>
  </si>
  <si>
    <t>[본조신설 98·12·28]</t>
    <phoneticPr fontId="2" type="noConversion"/>
  </si>
  <si>
    <t>자본금 10억 미만인 회사의 중간배당</t>
    <phoneticPr fontId="2" type="noConversion"/>
  </si>
  <si>
    <t>상법상 배당기준일 공고도 없이 중간배당을 한 경우 등 절차상 하자로 법인세법상 가지급금 취급이나 상여처분 등 불이익을 받을 수도 있어 그 절차를 소개한다(조심2014전3354,
2015.06.01).</t>
    <phoneticPr fontId="2" type="noConversion"/>
  </si>
  <si>
    <t>1. 상법(제462조의 3)</t>
    <phoneticPr fontId="2" type="noConversion"/>
  </si>
  <si>
    <t>①연 1회의 결산기를 정한 회사는 영업연도 중 1회에 한하여 이사회의 결의로 일정한 날을 정하여 그날의 주주에 대하여 이익을 배당(이하 이 조에서 ‘중간배당’이라 한다)할 수 있음을 정관으로 정할 수 있다.</t>
    <phoneticPr fontId="2" type="noConversion"/>
  </si>
  <si>
    <t>②중간배당은 현금만 가능하며 직전 결산기의 대차대조표상의 순자산액에서 자본금, 법정적립금, 미지급배당금, 중간배당에 따라 당해 결산기에 적립하여야 할 이익준비금을 공제한 금액을 한도로 한다.</t>
    <phoneticPr fontId="2" type="noConversion"/>
  </si>
  <si>
    <t>2. 정관에 중간배당에 대한 기준일이 있는 경우</t>
    <phoneticPr fontId="2" type="noConversion"/>
  </si>
  <si>
    <t>정관에 앞 예시와 같이 중간배당기준일이 있는 경우에는 상법 제464-2배당결의에 대한 이사회결의를 한 후 지급하면 된다.</t>
    <phoneticPr fontId="2" type="noConversion"/>
  </si>
  <si>
    <t>예시</t>
    <phoneticPr fontId="2" type="noConversion"/>
  </si>
  <si>
    <t>정관 ○○조(중간배당) ; 본 회사는 매년 6월 30일 17시 현재의 주주에게 상법 제 462조의 3에 의한 중간배당을 할 수 있다. 중간배당은 금전과 주식, 기타 재산으로 할 수 있다.</t>
    <phoneticPr fontId="2" type="noConversion"/>
  </si>
  <si>
    <t>3. 정관에 중간배당에 대한 기준일이 없는 경우</t>
    <phoneticPr fontId="2" type="noConversion"/>
  </si>
  <si>
    <t>대부분의 회사는 정관에 중간배당에 대한 규정은 있으나 중간배당기준일은 없는 경우가 많다.
예시하면 다음과 같다.</t>
    <phoneticPr fontId="2" type="noConversion"/>
  </si>
  <si>
    <t>정관 ○○조(중간배당) ; 본 회사는 상법 제462조의 3에 따라 영업연도 주 1회에 한하여 중간배당을 할 수 있다. 중간배당은 이사회의 결의로 일정한 날을 정하여 그날의 주주에 대하여 이익을 배당 지급한다.</t>
    <phoneticPr fontId="2" type="noConversion"/>
  </si>
  <si>
    <t>이 경우 상법상 절차는 다음과 같다.</t>
    <phoneticPr fontId="2" type="noConversion"/>
  </si>
  <si>
    <t>순서 : 이사회(상법 제354조의 주주명부의 폐쇄기준일에 대한) → 배당기준일 공고(2주간) → 이사회(상법 제464-2 배당기준일로부터 3개월 내 배당결의) → 배당결의일로부터 1개월 내 지급(상법 464-2조)</t>
    <phoneticPr fontId="2" type="noConversion"/>
  </si>
  <si>
    <t>4. 자본금총액이 10억 미만인 회사의 주주에 대한 통지(상법363조)</t>
    <phoneticPr fontId="2" type="noConversion"/>
  </si>
  <si>
    <t>자본금 총액이 10억 원 미만인 회사가 주주총회를 소집하는 경우에는 ㉠주주총회일의 10일 전에 각 주주에게 서면으로 통지를 발송하거나 각 주주의 동의를 받아 전자문서로 통지를 발송할 수 있다.</t>
    <phoneticPr fontId="2" type="noConversion"/>
  </si>
  <si>
    <t>㉡주주 전원의 동의가 있을 경우에는 소집절차없이 주주총회를 개최할 수 있고, 서면에 의한 결의로써 주주총회의 결의를 갈음할 수 있다(제363조 5항). 결의의 목적사항에 대하여 주주 전원이 서면으로 동의를 한 때에는 서면에 의한 결의가 있는 것으로 본다.</t>
    <phoneticPr fontId="2" type="noConversion"/>
  </si>
  <si>
    <t>5. 기간단축 동의를 받고 이사회 중간배당결의를 하는 경우 사례</t>
    <phoneticPr fontId="2" type="noConversion"/>
  </si>
  <si>
    <t>앞 (3)의 절차대로 할 수도 있으나 배정일 공고는 주주를 위한 것이므로 그 주주들의 동의로 배정기준일공고를 생략하고 상법 363조의 또는 354조의 기간도 단축하는데 동의를 받아 하루 만에 처리할 수도 있다.</t>
    <phoneticPr fontId="2" type="noConversion"/>
  </si>
  <si>
    <t>배정기준일 공고 생략 및 기간단축동의서</t>
    <phoneticPr fontId="2" type="noConversion"/>
  </si>
  <si>
    <t>기명날인 주주전원은(주식의 양도, 주식의 양도담보, 질권설정 등 주주명부상의</t>
    <phoneticPr fontId="2" type="noConversion"/>
  </si>
  <si>
    <t>권리제한이 없는 주주를 말함) 중간배당을 위한 기준일을 설정함에 있어, 배정기준일</t>
    <phoneticPr fontId="2" type="noConversion"/>
  </si>
  <si>
    <t>공고생략, 소집절차생략 등 상법 363조(또는 390조), 제354조의 기간을 단축하여</t>
    <phoneticPr fontId="2" type="noConversion"/>
  </si>
  <si>
    <t>주주</t>
    <phoneticPr fontId="2" type="noConversion"/>
  </si>
  <si>
    <t>홍길동</t>
    <phoneticPr fontId="2" type="noConversion"/>
  </si>
  <si>
    <t>주황규</t>
    <phoneticPr fontId="2" type="noConversion"/>
  </si>
  <si>
    <t>(개인)</t>
    <phoneticPr fontId="2" type="noConversion"/>
  </si>
  <si>
    <t>김국진</t>
    <phoneticPr fontId="2" type="noConversion"/>
  </si>
  <si>
    <t>강수지</t>
    <phoneticPr fontId="2" type="noConversion"/>
  </si>
  <si>
    <t xml:space="preserve">6. 이사회가 존재하지 않을 경우에는 주주총회 권한으로 한 사례 </t>
    <phoneticPr fontId="2" type="noConversion"/>
  </si>
  <si>
    <t>이사가 3인 미만인 경우 이사회는 존재하지 아니하므로 중간배당은 주주총회의 권한으로 변경된다.</t>
    <phoneticPr fontId="2" type="noConversion"/>
  </si>
  <si>
    <t>앞 (5) 사례에서와 같은 배정기준일 공고 생략 및 기간단축동의서와 다음과 같은 임시주주총회의사록을 갖추어야 한다.</t>
    <phoneticPr fontId="2" type="noConversion"/>
  </si>
  <si>
    <t>주주총회는 정관에 다른 정함이 있는 경우를 제외하고는 출석한 주주의 의결권의 과반수와 발행주식총수의 4분의 1 이상의 수로써 하여야 한다(상법368).</t>
    <phoneticPr fontId="2" type="noConversion"/>
  </si>
  <si>
    <t>기준일을 2015년 12월 1일로 하는데 대하여 이의 없이 동의 합니다.</t>
    <phoneticPr fontId="2" type="noConversion"/>
  </si>
  <si>
    <t>예) 이사회 결의일 2015.12.1. (배정기준일 : 2015년 12월 16일) → 2주간 공고 → 2051.12.17.이사회(§464-2 배당결의에 대한) → 지급 2015.12.25.</t>
    <phoneticPr fontId="2" type="noConversion"/>
  </si>
  <si>
    <t>자본금 10억 이상 법인은 공증받은 이사회의사록</t>
    <phoneticPr fontId="2" type="noConversion"/>
  </si>
  <si>
    <t>이사 3인미만 법인은 공증받은 주주총회의사록과 정관사본 으로</t>
    <phoneticPr fontId="2" type="noConversion"/>
  </si>
  <si>
    <t>임원 변경시</t>
    <phoneticPr fontId="2" type="noConversion"/>
  </si>
  <si>
    <t>https://mirumiu.tistory.com/15</t>
    <phoneticPr fontId="2" type="noConversion"/>
  </si>
  <si>
    <t>1. 정리하자면,</t>
    <phoneticPr fontId="2" type="noConversion"/>
  </si>
  <si>
    <t>자본금 총액이 10억원 미만의 소규모 회사는 1인~2인 이사만을 선임할 수 있게 되는데(상법 제383조 1항 단서),</t>
    <phoneticPr fontId="2" type="noConversion"/>
  </si>
  <si>
    <t>이 경우 이사가 1인 또는 2인일 경우 이사회가 존재할 수 없으므로 원칙적으로 이사회의 권한이 주주총회로 이관되게 되는 것입니다(상법 제383조 제4항)</t>
    <phoneticPr fontId="2" type="noConversion"/>
  </si>
  <si>
    <t>2. 상법 제383조 제4항에 따라 주주총회 권한으로 하는 경우(원칙)을 살펴보겠습니다.</t>
    <phoneticPr fontId="2" type="noConversion"/>
  </si>
  <si>
    <t xml:space="preserve"> (1) 양도제한 주식의 양도승인</t>
    <phoneticPr fontId="2" type="noConversion"/>
  </si>
  <si>
    <t xml:space="preserve"> (2) 주식매수선택권의 부여/취소</t>
    <phoneticPr fontId="2" type="noConversion"/>
  </si>
  <si>
    <t xml:space="preserve"> (3) 이사의 경업 및 자기거래 승인</t>
    <phoneticPr fontId="2" type="noConversion"/>
  </si>
  <si>
    <t xml:space="preserve"> (4) 신주의 발행</t>
    <phoneticPr fontId="2" type="noConversion"/>
  </si>
  <si>
    <t xml:space="preserve"> (5) 준비금의 자본 전입</t>
    <phoneticPr fontId="2" type="noConversion"/>
  </si>
  <si>
    <t xml:space="preserve"> (6) 중간배당</t>
    <phoneticPr fontId="2" type="noConversion"/>
  </si>
  <si>
    <t xml:space="preserve"> (7) 사채 등 발행사항 결의</t>
    <phoneticPr fontId="2" type="noConversion"/>
  </si>
  <si>
    <t xml:space="preserve"> (8) 합병반대주주의 주식매수청구권에 관한 결의</t>
    <phoneticPr fontId="2" type="noConversion"/>
  </si>
  <si>
    <t>3. 예외적으로 상법 제383조 제6항에 따라, 1인 또는 2인 이사가 결정할 수 있는 사항은 다음과 같습니다.</t>
    <phoneticPr fontId="2" type="noConversion"/>
  </si>
  <si>
    <t>https://149c.tistory.com/45</t>
    <phoneticPr fontId="2" type="noConversion"/>
  </si>
  <si>
    <t xml:space="preserve">  (1) 제343조 단서 소정의 "자기 주식 소각"</t>
    <phoneticPr fontId="2" type="noConversion"/>
  </si>
  <si>
    <t xml:space="preserve">  (2) 제346조 제3항 소정의 "종류 주식 발행 통지 또는 공고"</t>
    <phoneticPr fontId="2" type="noConversion"/>
  </si>
  <si>
    <t xml:space="preserve">  (3) 제362조 소정의 "주총 소집 결정"</t>
    <phoneticPr fontId="2" type="noConversion"/>
  </si>
  <si>
    <t xml:space="preserve">  (4) 제363조의2 제3항 소정의 "주주제안에 대한 승인 결정"</t>
    <phoneticPr fontId="2" type="noConversion"/>
  </si>
  <si>
    <t xml:space="preserve">  (5) 제366조 제1항 소정의 "소수주주의 주총 소집청구에 대한 승인 결정"</t>
    <phoneticPr fontId="2" type="noConversion"/>
  </si>
  <si>
    <t xml:space="preserve">  (6) 제368조의4조 제1항 소정의 "전자적 방법에 의한 의결권 행사 승인 셜정"</t>
    <phoneticPr fontId="2" type="noConversion"/>
  </si>
  <si>
    <t xml:space="preserve">  (7) 제393조 제1항 소정의 "중요한 자산의 처분 및 양도, 대규모 재산의 차입, 지배인의 선임 또는 해임과 지점의 설치·이전 또는 폐지 등 회사의 업무집행 결정"</t>
    <phoneticPr fontId="2" type="noConversion"/>
  </si>
  <si>
    <t xml:space="preserve">  (8) 제412조의3 소정의 "감사의 총회의 소집청구에 대한 승인 결정"</t>
    <phoneticPr fontId="2" type="noConversion"/>
  </si>
  <si>
    <t xml:space="preserve">  (9) 제462조의3 소정의 "중간배당 결정"</t>
    <phoneticPr fontId="2" type="noConversion"/>
  </si>
  <si>
    <t>4. 예시</t>
  </si>
  <si>
    <t>[예시1_주총 소집 결정]</t>
    <phoneticPr fontId="2" type="noConversion"/>
  </si>
  <si>
    <t>이사결정서</t>
    <phoneticPr fontId="2" type="noConversion"/>
  </si>
  <si>
    <t>본 회사는 상법 제383조 제1항 단서 소정의 자본금 10억원 미만, 이사 2인 이하의 회사로써 동법 제383조 제5항에 의거, 동법 제</t>
    <phoneticPr fontId="2" type="noConversion"/>
  </si>
  <si>
    <t>391조의3 제1항의 이사회 의사록 작성 의무를 적용하지 아니하므로, 이사 전원의 일치된 의견으로 다음과 같이 결정한다.</t>
    <phoneticPr fontId="2" type="noConversion"/>
  </si>
  <si>
    <t>- 결정사항 -</t>
    <phoneticPr fontId="2" type="noConversion"/>
  </si>
  <si>
    <t>1. 주주총회 개최</t>
    <phoneticPr fontId="2" type="noConversion"/>
  </si>
  <si>
    <t>(1) 일 시 : 20 년 월 일 ( 요일) 시</t>
    <phoneticPr fontId="2" type="noConversion"/>
  </si>
  <si>
    <t>(2) 장 소 :</t>
    <phoneticPr fontId="2" type="noConversion"/>
  </si>
  <si>
    <t>(3) 부의 안건</t>
    <phoneticPr fontId="2" type="noConversion"/>
  </si>
  <si>
    <t>제1호 의안 : 이사 선임의 건</t>
    <phoneticPr fontId="2" type="noConversion"/>
  </si>
  <si>
    <t>성 명 : O O O</t>
    <phoneticPr fontId="2" type="noConversion"/>
  </si>
  <si>
    <t>생년월일 : O O O</t>
    <phoneticPr fontId="2" type="noConversion"/>
  </si>
  <si>
    <t>주요약력 :</t>
    <phoneticPr fontId="2" type="noConversion"/>
  </si>
  <si>
    <t>회사와의 거래내역 : 없음</t>
    <phoneticPr fontId="2" type="noConversion"/>
  </si>
  <si>
    <t>최대주주와의 관계 : 없음</t>
    <phoneticPr fontId="2" type="noConversion"/>
  </si>
  <si>
    <t>20  년   월  일</t>
    <phoneticPr fontId="2" type="noConversion"/>
  </si>
  <si>
    <t>O O O 주식회사</t>
    <phoneticPr fontId="2" type="noConversion"/>
  </si>
  <si>
    <t>대표이사 O O O (법인인감)</t>
    <phoneticPr fontId="2" type="noConversion"/>
  </si>
  <si>
    <t xml:space="preserve"> 상법</t>
    <phoneticPr fontId="2" type="noConversion"/>
  </si>
  <si>
    <t>제383조(원수, 임기)</t>
    <phoneticPr fontId="2" type="noConversion"/>
  </si>
  <si>
    <t>②이사의 임기는 3년을 초과하지 못한다. [개정 1984.4.10]</t>
    <phoneticPr fontId="2" type="noConversion"/>
  </si>
  <si>
    <r>
      <t xml:space="preserve">    </t>
    </r>
    <r>
      <rPr>
        <b/>
        <u/>
        <sz val="11"/>
        <color rgb="FF7030A0"/>
        <rFont val="맑은 고딕"/>
        <family val="3"/>
        <charset val="129"/>
        <scheme val="minor"/>
      </rPr>
      <t>"이사회"는 각각 "주주총회"로 보며</t>
    </r>
    <r>
      <rPr>
        <sz val="11"/>
        <color theme="1"/>
        <rFont val="맑은 고딕"/>
        <family val="2"/>
        <charset val="129"/>
        <scheme val="minor"/>
      </rPr>
      <t xml:space="preserve">, 제360조의5제1항 및 제522조의3제1항 중 </t>
    </r>
    <r>
      <rPr>
        <b/>
        <u/>
        <sz val="11"/>
        <color rgb="FF7030A0"/>
        <rFont val="맑은 고딕"/>
        <family val="3"/>
        <charset val="129"/>
        <scheme val="minor"/>
      </rPr>
      <t xml:space="preserve">"이사회의 결의가 있는 때"는 </t>
    </r>
    <phoneticPr fontId="2" type="noConversion"/>
  </si>
  <si>
    <t xml:space="preserve">    제335조의3(양도상대방의 지정청구)제1항·제2항, 제335조의7(주식의 양수인에 의한 승인청구)제1항, 제340조의3(주식매수선택권의 부여)제1항제5호, 제356조(주권의 기재사항)제6호의2, </t>
    <phoneticPr fontId="2" type="noConversion"/>
  </si>
  <si>
    <t xml:space="preserve">    제397조(경업금지)제1항·제2항, 제397조의2(회사의 기회 및 자산의 유용 금지)제1항, 제398조(이사 등과 회사 간의 거래), 제416조(발행사항의 결정) 본문, </t>
    <phoneticPr fontId="2" type="noConversion"/>
  </si>
  <si>
    <r>
      <t xml:space="preserve">    제451조(자본금)제2항, 제461조(준비금의 자본금 전입)제1항 본문 및 제3항, </t>
    </r>
    <r>
      <rPr>
        <b/>
        <u/>
        <sz val="11"/>
        <color rgb="FF7030A0"/>
        <rFont val="맑은 고딕"/>
        <family val="3"/>
        <charset val="129"/>
        <scheme val="minor"/>
      </rPr>
      <t>제462조의3(중간배당)</t>
    </r>
    <r>
      <rPr>
        <sz val="11"/>
        <color theme="1"/>
        <rFont val="맑은 고딕"/>
        <family val="2"/>
        <charset val="129"/>
        <scheme val="minor"/>
      </rPr>
      <t>제1항, 제464조의2(이익배당의 지급시기)제1항, 제469조(사채의 발행), 제513조(전환사채의 발행)제2항 본문 및</t>
    </r>
    <phoneticPr fontId="2" type="noConversion"/>
  </si>
  <si>
    <t xml:space="preserve">    제516조의2(신주인수권부사채의 발행)제2항 본문(준용되는 경우를 포함한다) 중 </t>
    <phoneticPr fontId="2" type="noConversion"/>
  </si>
  <si>
    <t>③ 제2항의 임기는 정관으로 그 임기중의 최종의 결산기에 관한 정기주주총회의 종결에 이르기까지 연장할 수 있다. [개정 1984.4.10]</t>
    <phoneticPr fontId="2" type="noConversion"/>
  </si>
  <si>
    <r>
      <t xml:space="preserve">① </t>
    </r>
    <r>
      <rPr>
        <b/>
        <u/>
        <sz val="11"/>
        <color rgb="FF7030A0"/>
        <rFont val="맑은 고딕"/>
        <family val="3"/>
        <charset val="129"/>
        <scheme val="minor"/>
      </rPr>
      <t>이사는 3명 이상이어야 한다.</t>
    </r>
    <r>
      <rPr>
        <b/>
        <sz val="11"/>
        <color rgb="FF7030A0"/>
        <rFont val="맑은 고딕"/>
        <family val="3"/>
        <charset val="129"/>
        <scheme val="minor"/>
      </rPr>
      <t xml:space="preserve"> 다만, </t>
    </r>
    <r>
      <rPr>
        <b/>
        <sz val="11"/>
        <color rgb="FFC00000"/>
        <rFont val="맑은 고딕"/>
        <family val="3"/>
        <charset val="129"/>
        <scheme val="minor"/>
      </rPr>
      <t>자본금 총액이 10억원 미만</t>
    </r>
    <r>
      <rPr>
        <b/>
        <sz val="11"/>
        <color rgb="FF7030A0"/>
        <rFont val="맑은 고딕"/>
        <family val="3"/>
        <charset val="129"/>
        <scheme val="minor"/>
      </rPr>
      <t>인 회사는 1명 또는 2명으로 할 수 있다. [개정 2009.5.28]</t>
    </r>
    <phoneticPr fontId="2" type="noConversion"/>
  </si>
  <si>
    <r>
      <t xml:space="preserve">④ </t>
    </r>
    <r>
      <rPr>
        <b/>
        <u/>
        <sz val="11"/>
        <color rgb="FFC00000"/>
        <rFont val="맑은 고딕"/>
        <family val="3"/>
        <charset val="129"/>
        <scheme val="minor"/>
      </rPr>
      <t>제1항 단서의 경우</t>
    </r>
    <r>
      <rPr>
        <sz val="11"/>
        <color theme="1"/>
        <rFont val="맑은 고딕"/>
        <family val="2"/>
        <charset val="129"/>
        <scheme val="minor"/>
      </rPr>
      <t xml:space="preserve">에는 제302조(주식인수의 청약, 주식청약서의 기재사항)제2항제5호의2, 제317조(설립의 등기)제2항제3호의2, 제335조(주식의 양도성)제1항 단서 및 제2항, 제335조의2(양도승인의 청구)제1항·제3항, </t>
    </r>
    <phoneticPr fontId="2" type="noConversion"/>
  </si>
  <si>
    <r>
      <t xml:space="preserve">   "제363조(소집의 통지)제1항에 따른 </t>
    </r>
    <r>
      <rPr>
        <b/>
        <u/>
        <sz val="11"/>
        <color rgb="FF7030A0"/>
        <rFont val="맑은 고딕"/>
        <family val="3"/>
        <charset val="129"/>
        <scheme val="minor"/>
      </rPr>
      <t>주주총회의 소집통지가 있는 때"</t>
    </r>
    <r>
      <rPr>
        <sz val="11"/>
        <color theme="1"/>
        <rFont val="맑은 고딕"/>
        <family val="2"/>
        <charset val="129"/>
        <scheme val="minor"/>
      </rPr>
      <t>로 본다. [개정 2009.5.28, 2011.4.14] [[시행일 2012.4.15]]</t>
    </r>
    <phoneticPr fontId="2" type="noConversion"/>
  </si>
  <si>
    <t>제363조(소집의 통지)</t>
    <phoneticPr fontId="2" type="noConversion"/>
  </si>
  <si>
    <t xml:space="preserve">    다만, 그 통지가 주주명부상 주주의 주소에 계속 3년간 도달하지 아니한 경우에는 회사는 해당 주주에게 총회의 소집을 통지하지 아니할 수 있다.</t>
    <phoneticPr fontId="2" type="noConversion"/>
  </si>
  <si>
    <t>② 제1항의 통지서에는 회의의 목적사항을 적어야 한다.</t>
    <phoneticPr fontId="2" type="noConversion"/>
  </si>
  <si>
    <t>⑤ 제4항의 서면에 의한 결의는 주주총회의 결의와 같은 효력이 있다. [개정 2014.5.20]</t>
    <phoneticPr fontId="2" type="noConversion"/>
  </si>
  <si>
    <t>⑥ 서면에 의한 결의에 대하여는 주주총회에 관한 규정을 준용한다. [개정 2014.5.20]</t>
    <phoneticPr fontId="2" type="noConversion"/>
  </si>
  <si>
    <t>⑦ 제1항부터 제4항까지의 규정은 의결권 없는 주주에게는 적용하지 아니한다.</t>
    <phoneticPr fontId="2" type="noConversion"/>
  </si>
  <si>
    <t>[전문개정 2009.5.28]</t>
    <phoneticPr fontId="2" type="noConversion"/>
  </si>
  <si>
    <t>[본조제목개정 2014.5.20]</t>
    <phoneticPr fontId="2" type="noConversion"/>
  </si>
  <si>
    <t xml:space="preserve">          반대주주의 주식매수청구권이 인정되는 사항이 포함된 경우에는 그러하지 아니하다. [개정 2014.5.20, 2015.12.1] </t>
    <phoneticPr fontId="2" type="noConversion"/>
  </si>
  <si>
    <r>
      <t xml:space="preserve">① 주주총회를 소집할 때에는 주주총회일의 </t>
    </r>
    <r>
      <rPr>
        <b/>
        <u/>
        <sz val="11"/>
        <color rgb="FFC00000"/>
        <rFont val="맑은 고딕"/>
        <family val="3"/>
        <charset val="129"/>
        <scheme val="minor"/>
      </rPr>
      <t>2주 전</t>
    </r>
    <r>
      <rPr>
        <sz val="11"/>
        <color theme="1"/>
        <rFont val="맑은 고딕"/>
        <family val="2"/>
        <charset val="129"/>
        <scheme val="minor"/>
      </rPr>
      <t>에 각 주주에게 서면으로 통지를 발송하거나 각 주주의 동의를 받아 전자문서로 통지를 발송하여야 한다.</t>
    </r>
    <phoneticPr fontId="2" type="noConversion"/>
  </si>
  <si>
    <r>
      <t>③ 제1항에도 불구하고</t>
    </r>
    <r>
      <rPr>
        <b/>
        <u/>
        <sz val="11"/>
        <color rgb="FFC00000"/>
        <rFont val="맑은 고딕"/>
        <family val="3"/>
        <charset val="129"/>
        <scheme val="minor"/>
      </rPr>
      <t xml:space="preserve"> 자본금 총액이 10억원 미만인 회사가 주주총회를 소집하는 경우에는 주주총회일의 10일 전</t>
    </r>
    <r>
      <rPr>
        <sz val="11"/>
        <color theme="1"/>
        <rFont val="맑은 고딕"/>
        <family val="2"/>
        <charset val="129"/>
        <scheme val="minor"/>
      </rPr>
      <t xml:space="preserve">에 </t>
    </r>
    <phoneticPr fontId="2" type="noConversion"/>
  </si>
  <si>
    <r>
      <t xml:space="preserve">   </t>
    </r>
    <r>
      <rPr>
        <b/>
        <u/>
        <sz val="11"/>
        <color rgb="FFC00000"/>
        <rFont val="맑은 고딕"/>
        <family val="3"/>
        <charset val="129"/>
        <scheme val="minor"/>
      </rPr>
      <t xml:space="preserve"> 각 주주에게 서면으로 통지를 발송하거나 각 주주의 동의를 받아 전자문서로 통지를 발송할 수 있다</t>
    </r>
    <r>
      <rPr>
        <sz val="11"/>
        <color theme="1"/>
        <rFont val="맑은 고딕"/>
        <family val="2"/>
        <charset val="129"/>
        <scheme val="minor"/>
      </rPr>
      <t>. [개정 2014.5.20]</t>
    </r>
    <phoneticPr fontId="2" type="noConversion"/>
  </si>
  <si>
    <r>
      <t xml:space="preserve">④ </t>
    </r>
    <r>
      <rPr>
        <b/>
        <u/>
        <sz val="11"/>
        <color rgb="FF0070C0"/>
        <rFont val="맑은 고딕"/>
        <family val="3"/>
        <charset val="129"/>
        <scheme val="minor"/>
      </rPr>
      <t>자본금 총액이 10억원 미만인 회사는 주주 전원의 동의가 있을 경우에는 소집절차 없이 주주총회를 개최</t>
    </r>
    <r>
      <rPr>
        <sz val="11"/>
        <color rgb="FF0070C0"/>
        <rFont val="맑은 고딕"/>
        <family val="3"/>
        <charset val="129"/>
        <scheme val="minor"/>
      </rPr>
      <t xml:space="preserve">할 수 있고, </t>
    </r>
    <phoneticPr fontId="2" type="noConversion"/>
  </si>
  <si>
    <r>
      <t xml:space="preserve">   </t>
    </r>
    <r>
      <rPr>
        <b/>
        <u/>
        <sz val="11"/>
        <color rgb="FF0070C0"/>
        <rFont val="맑은 고딕"/>
        <family val="3"/>
        <charset val="129"/>
        <scheme val="minor"/>
      </rPr>
      <t xml:space="preserve">서면에 의한 결의로써 주주총회의 결의를 갈음할 수 있다. </t>
    </r>
    <phoneticPr fontId="2" type="noConversion"/>
  </si>
  <si>
    <r>
      <t xml:space="preserve">  </t>
    </r>
    <r>
      <rPr>
        <b/>
        <u/>
        <sz val="11"/>
        <color rgb="FF0070C0"/>
        <rFont val="맑은 고딕"/>
        <family val="3"/>
        <charset val="129"/>
        <scheme val="minor"/>
      </rPr>
      <t xml:space="preserve"> 결의의 목적사항에 대하여 주주 전원이 서면으로 동의를 한 때에는 서면에 의한 결의가 있는 것으로 본다. [개정 2014.5.20]</t>
    </r>
    <phoneticPr fontId="2" type="noConversion"/>
  </si>
  <si>
    <t xml:space="preserve">   다만, 제1항의 통지서에 적은 회의의 목적사항에 제360조의5(반대주주의 주식매수청구권), 제360조의22(주식교환 규정의 준용), 제374조의2(반대주주의 주식매수청구권),</t>
    <phoneticPr fontId="2" type="noConversion"/>
  </si>
  <si>
    <t xml:space="preserve">          제522조의3(합병반대주주의 주식매수청구권) 또는 제530조의11(준용규정)에 따라 [[시행일 2016.3.2]]</t>
    <phoneticPr fontId="2" type="noConversion"/>
  </si>
  <si>
    <t>https://m.blog.naver.com/PostView.nhn?blogId=kyungp1&amp;logNo=220277948337&amp;proxyReferer=https:%2F%2Fwww.google.com%2F</t>
    <phoneticPr fontId="2" type="noConversion"/>
  </si>
  <si>
    <t>이사가 2인 이하인 경우 이사회 존재 여부, 대표이사 선임 방법, 자본금 10억 미만 소규모 회사 특례,</t>
    <phoneticPr fontId="2" type="noConversion"/>
  </si>
  <si>
    <t>https://scribble-doodle.tistory.com/entry/%EC%9D%B4%EC%82%AC%EA%B0%80-2%EB%AA%85%EC%9D%B4%EC%96%B4%EB%8F%84-%EC%9D%B4%EC%82%AC%ED%9A%8C%EC%9D%B8%EA%B0%80%EC%9A%94</t>
    <phoneticPr fontId="2" type="noConversion"/>
  </si>
  <si>
    <t>우리 회사의 자본금(등기사항전부증명서에 적힙니다)이 10억원 미만이면 이사를 1명이나 2명만 선임해도 됩니다.</t>
    <phoneticPr fontId="2" type="noConversion"/>
  </si>
  <si>
    <t xml:space="preserve">이 경우에 "이사회 의사록"을 쓰시면 틀린 겁니다. </t>
    <phoneticPr fontId="2" type="noConversion"/>
  </si>
  <si>
    <t>(ii) 이사/대표이사에게 권한이 갔으면 "대표이사 확인서"를 쓰셔야 합니다.</t>
    <phoneticPr fontId="2" type="noConversion"/>
  </si>
  <si>
    <t xml:space="preserve">실무적으로는 (ii)가 요구될 때 "이사회 의사록"의 형식을 취하는 경우도 있는데, </t>
    <phoneticPr fontId="2" type="noConversion"/>
  </si>
  <si>
    <t xml:space="preserve"> (ii)의 경우 형태는 무방합니다.</t>
    <phoneticPr fontId="2" type="noConversion"/>
  </si>
  <si>
    <t xml:space="preserve">(i) 주주총회에게 권한이 갔으면 사실 "주주총회 의사록"을 쓰셔야 하고, </t>
    <phoneticPr fontId="2" type="noConversion"/>
  </si>
  <si>
    <t>그렇지만 (i)이 요구될 때 "이사회 의사록"을 쓰시면 안됩니다.</t>
    <phoneticPr fontId="2" type="noConversion"/>
  </si>
  <si>
    <t>"아니, 내가 주주고 대표이사고, 이사가 대표이사 1명 뿐인데 이사회 의사록 썼으면 그게 주주총회 의사록 아니냐"고 할 수 있는데요,</t>
    <phoneticPr fontId="2" type="noConversion"/>
  </si>
  <si>
    <t xml:space="preserve">상법은 관념적으로 "주주"와 "이사"의 지위를 다른 것으로 보고 있어서 </t>
    <phoneticPr fontId="2" type="noConversion"/>
  </si>
  <si>
    <t>(설령 한 명의 개인이 2개의 지위를 모두 겸하는 경우라고 하더라도) 형식적으로는 흠결이 있다고 볼 수 있습니다.</t>
    <phoneticPr fontId="2" type="noConversion"/>
  </si>
  <si>
    <t>물론 총 주주의 동의/이사의 의사까지 모두 확인되었으니 실질적으로 문제될 가능성이 높지는 않습니다만</t>
    <phoneticPr fontId="2" type="noConversion"/>
  </si>
  <si>
    <t>(총 주주의 동의로 주주총회 의사 결정 절차상의 하자를 치유할 수 있다는 취지의 판례들이 있습니다)</t>
    <phoneticPr fontId="2" type="noConversion"/>
  </si>
  <si>
    <t xml:space="preserve">구체적인 사안에 따라서는 흠결이 문제될 수도 있으니 기왕 준비하는 거 깔끔하게 하면 좋겠죠.  </t>
    <phoneticPr fontId="2" type="noConversion"/>
  </si>
  <si>
    <t>https://scribble-doodle.tistory.com/entry/%EC%9D%B4%EC%82%AC%EA%B0%80-2%EB%AA%85%EC%9D%B4%EC%96%B4%EB%8F%84-%EC%9D%B4%EC%82%AC%ED%9A%8C%EC%9D%B8%EA%B0%80%EC%9A%94</t>
    <phoneticPr fontId="2" type="noConversion"/>
  </si>
  <si>
    <t xml:space="preserve">· 우리 회사의 자본금(등기사항전부증명서에 적힙니다)이 10억원 이상이면 이사 3명 선임해야 하고요, 이사 3명이 등기되어 있지 않으면 과태료 부과될 수 있습니다. </t>
    <phoneticPr fontId="2" type="noConversion"/>
  </si>
  <si>
    <t>그리고 현재 임기가 유효한 이사가 2명뿐이면, 임기가 끝난 걸로 생각된 다른 이사가 이른바 "일시 이사"로서 이사의 지위를 유지하면서</t>
    <phoneticPr fontId="2" type="noConversion"/>
  </si>
  <si>
    <t xml:space="preserve">(다음 이사 선임될 때까지 임시적으로 법률에 따라 이사의 지위 누리는 형태입니다) 이사회에서 권한을 행사할 수도 있다는 점을 유의하시기 바랍니다(상법 제386조 제1항). </t>
    <phoneticPr fontId="2" type="noConversion"/>
  </si>
  <si>
    <t>상법 제383조(원수, 임기) 제 4항과 제6항에서 이사회 권한 중 어떤 부분을 주주총회에게, 어떤 부분을 대표이사에게 주는지를 살펴서요,</t>
    <phoneticPr fontId="2" type="noConversion"/>
  </si>
  <si>
    <t>http://joseplus.com/news/newsview.php?ncode=1065600885364133</t>
    <phoneticPr fontId="2" type="noConversion"/>
  </si>
  <si>
    <t xml:space="preserve">는 정관의 규정에 따라 이 회의 진행을 위하여 의장석에 등단하여 위와 같이 법정
</t>
    <phoneticPr fontId="2" type="noConversion"/>
  </si>
  <si>
    <t>수에 달하는 의결권을 가진 주주가 출석하였으므로 본 총회가 적법하게 성립되었음을 알리고 개회를</t>
    <phoneticPr fontId="2" type="noConversion"/>
  </si>
  <si>
    <t>선언한 후 다음 의안을 부의하고 심의를 구하다.</t>
    <phoneticPr fontId="2" type="noConversion"/>
  </si>
  <si>
    <r>
      <t>제1호 의안 (</t>
    </r>
    <r>
      <rPr>
        <b/>
        <sz val="11"/>
        <color rgb="FF002060"/>
        <rFont val="굴림"/>
        <family val="3"/>
        <charset val="129"/>
      </rPr>
      <t>중간배당의 건</t>
    </r>
    <r>
      <rPr>
        <sz val="11"/>
        <color theme="1"/>
        <rFont val="굴림"/>
        <family val="3"/>
        <charset val="129"/>
      </rPr>
      <t>)</t>
    </r>
    <phoneticPr fontId="2" type="noConversion"/>
  </si>
  <si>
    <t>의장은 당사의 영업의 내용에 비추어 중간배당을 할 필요가 있다고 판단되고,</t>
    <phoneticPr fontId="2" type="noConversion"/>
  </si>
  <si>
    <t>배당기준일과 배당의 내용을 다음과 같이 승인하여 줄 것을 물은 바, 출석주주 전원의 찬성으로</t>
    <phoneticPr fontId="2" type="noConversion"/>
  </si>
  <si>
    <t>다음과 같이 승인 가결하다.</t>
    <phoneticPr fontId="2" type="noConversion"/>
  </si>
  <si>
    <t>·</t>
    <phoneticPr fontId="2" type="noConversion"/>
  </si>
  <si>
    <t>배정기준일</t>
    <phoneticPr fontId="2" type="noConversion"/>
  </si>
  <si>
    <t>배당금액</t>
    <phoneticPr fontId="2" type="noConversion"/>
  </si>
  <si>
    <t>배당금지급시기</t>
    <phoneticPr fontId="2" type="noConversion"/>
  </si>
  <si>
    <t>(이익준비금 별도)</t>
    <phoneticPr fontId="2" type="noConversion"/>
  </si>
  <si>
    <t>까지 지급한다.</t>
    <phoneticPr fontId="2" type="noConversion"/>
  </si>
  <si>
    <t>회의종료 시간은</t>
    <phoneticPr fontId="2" type="noConversion"/>
  </si>
  <si>
    <t xml:space="preserve">위 의사의 경과요령과 결의를 명확히 하기 위하여 이 의사록을 작성하고 의장과 출석한 이사가 </t>
    <phoneticPr fontId="2" type="noConversion"/>
  </si>
  <si>
    <t>아래에 기명날인 또는 서명하다.</t>
    <phoneticPr fontId="2" type="noConversion"/>
  </si>
  <si>
    <t>제1호 의안 중간배당의 건</t>
    <phoneticPr fontId="2" type="noConversion"/>
  </si>
  <si>
    <t>배당기준일과 배당의 내용을 다음과 같이 승인하여 줄 것을 물은 바, 출석이사 전원의 찬성으로</t>
    <phoneticPr fontId="2" type="noConversion"/>
  </si>
  <si>
    <t>상법 제390조(이사회의 소집)</t>
    <phoneticPr fontId="2" type="noConversion"/>
  </si>
  <si>
    <t>①이사회는 각 이사가 소집한다. 그러나 이사회의 결의로 소집할 이사를 정한 때에는 그러하지 아니하다.</t>
    <phoneticPr fontId="2" type="noConversion"/>
  </si>
  <si>
    <t>② 제1항 단서의 규정에 의하여 소집권자로 지정되지 않은 다른 이사는 소집권자인 이사에게 이사회 소집을 요구할 수 있다. 소집권자인 이사가 정당한 이유없이 이사회 소집을 거절하는 경우에는 다른 이사가 이사회를 소집할 수 있다.[신설 2001.7.24.]</t>
    <phoneticPr fontId="2" type="noConversion"/>
  </si>
  <si>
    <t>③이사회를 소집함에는 회일을 정하고 그 1주간전에 각 이사 및 감사에 대하여 통지를 발송하여야 한다. 그러나 그 기간은 정관으로 단축할 수 있다. [개정 84·4·10, 2001.7.24.]</t>
    <phoneticPr fontId="2" type="noConversion"/>
  </si>
  <si>
    <t>④이사회는 이사 및 감사전원의 동의가 있는 때에는 제3항의 절차없이 언제든지 회의할 수 있다. [개정 84·4·10, 2001.7.24.]</t>
    <phoneticPr fontId="2" type="noConversion"/>
  </si>
  <si>
    <t>(서명 또는 인)</t>
    <phoneticPr fontId="2" type="noConversion"/>
  </si>
  <si>
    <t>https://brunch.co.kr/@jaeyunchoi/28</t>
    <phoneticPr fontId="2" type="noConversion"/>
  </si>
  <si>
    <t>소규모 회사(자본금 총액 10억원 미만)</t>
    <phoneticPr fontId="2" type="noConversion"/>
  </si>
  <si>
    <t>소규모 회사 (자본금 10억 미만)</t>
    <phoneticPr fontId="2" type="noConversion"/>
  </si>
  <si>
    <t>이사회 절차) 1. 이사회 소집</t>
    <phoneticPr fontId="2" type="noConversion"/>
  </si>
  <si>
    <r>
      <t xml:space="preserve">하지만, </t>
    </r>
    <r>
      <rPr>
        <b/>
        <sz val="11"/>
        <color rgb="FFC00000"/>
        <rFont val="맑은 고딕"/>
        <family val="3"/>
        <charset val="129"/>
        <scheme val="minor"/>
      </rPr>
      <t>이사회는 이사 및 감사 전원의 동의가 있으면 소집절차 밟지 않고 언제든지 회의 개최 가능</t>
    </r>
    <r>
      <rPr>
        <sz val="11"/>
        <color theme="1"/>
        <rFont val="맑은 고딕"/>
        <family val="2"/>
        <charset val="129"/>
        <scheme val="minor"/>
      </rPr>
      <t>합니다.</t>
    </r>
    <phoneticPr fontId="2" type="noConversion"/>
  </si>
  <si>
    <r>
      <t xml:space="preserve">위 </t>
    </r>
    <r>
      <rPr>
        <b/>
        <u/>
        <sz val="11"/>
        <color theme="1"/>
        <rFont val="맑은 고딕"/>
        <family val="3"/>
        <charset val="129"/>
        <scheme val="minor"/>
      </rPr>
      <t>동의를 받는 방법</t>
    </r>
    <r>
      <rPr>
        <sz val="11"/>
        <color theme="1"/>
        <rFont val="맑은 고딕"/>
        <family val="2"/>
        <charset val="129"/>
        <scheme val="minor"/>
      </rPr>
      <t xml:space="preserve">으로, </t>
    </r>
    <r>
      <rPr>
        <b/>
        <u/>
        <sz val="11"/>
        <color theme="1"/>
        <rFont val="맑은 고딕"/>
        <family val="3"/>
        <charset val="129"/>
        <scheme val="minor"/>
      </rPr>
      <t>이메일을 통해서 '이사회 소집 절차 생략 동의서' 양식을 보낸 후 그 양식대로 채워서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</si>
  <si>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서명 또는 날인 후 다시 이메일로 받는 방법</t>
    </r>
    <r>
      <rPr>
        <sz val="11"/>
        <color theme="1"/>
        <rFont val="맑은 고딕"/>
        <family val="2"/>
        <charset val="129"/>
        <scheme val="minor"/>
      </rPr>
      <t>으로도 충분합니다.</t>
    </r>
    <phoneticPr fontId="2" type="noConversion"/>
  </si>
  <si>
    <t>이사회 절차) 2. 이사회 결의</t>
    <phoneticPr fontId="2" type="noConversion"/>
  </si>
  <si>
    <r>
      <t xml:space="preserve">이때 정관에 다른 정함이 없는 한 </t>
    </r>
    <r>
      <rPr>
        <b/>
        <sz val="11"/>
        <color rgb="FFC00000"/>
        <rFont val="맑은 고딕"/>
        <family val="3"/>
        <charset val="129"/>
        <scheme val="minor"/>
      </rPr>
      <t>이사회는 이사 전부 또는 일부가 직접 회의 출석하지 않고 모든 이사가 음성을</t>
    </r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</si>
  <si>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>동시에 송수신하는 원격통신수단에 의하여 결의에 참가하는 것도 허용</t>
    </r>
    <r>
      <rPr>
        <sz val="11"/>
        <color theme="1"/>
        <rFont val="맑은 고딕"/>
        <family val="2"/>
        <charset val="129"/>
        <scheme val="minor"/>
      </rPr>
      <t>할 수 있습니다.</t>
    </r>
    <phoneticPr fontId="2" type="noConversion"/>
  </si>
  <si>
    <t>음성 송수신해야 하니 요즘 많이들 쓰고 있는 'ZOOM'과 같은 인터넷 통한 화상회의로도 가능합니다.</t>
    <phoneticPr fontId="2" type="noConversion"/>
  </si>
  <si>
    <t>그러나 단체 카톡방 등에서의 채팅 등 단순한 문자 회의는 불가능합니다.</t>
    <phoneticPr fontId="2" type="noConversion"/>
  </si>
  <si>
    <t>이사회 절차) 3. 이사회 회의록</t>
    <phoneticPr fontId="2" type="noConversion"/>
  </si>
  <si>
    <t>의사록 작성은 이사회 결의요건은 아니지만 결의의 증거이므로 반드시 작성하는 것이 좋습니다.</t>
    <phoneticPr fontId="2" type="noConversion"/>
  </si>
  <si>
    <t>의사록에는 의사 안건, 경과요령(개회,의안상정과 토의 및 표결 그리고 폐회에 이르는 절차 진행과정), 결과(상정안의 가결 여부)</t>
    <phoneticPr fontId="2" type="noConversion"/>
  </si>
  <si>
    <t>Tip) 이사회 가장 간단하고 빨리 진행하는 방법</t>
    <phoneticPr fontId="2" type="noConversion"/>
  </si>
  <si>
    <t>위에서 이사회에 대하여 알아보았는데요.</t>
    <phoneticPr fontId="2" type="noConversion"/>
  </si>
  <si>
    <t>소규모 회사 입장에서는 이사회를 가장 간편하고 신속한 방법으로 진행하고 싶으실겁니다.</t>
    <phoneticPr fontId="2" type="noConversion"/>
  </si>
  <si>
    <t>그렇다면 다음과 같이 하시면 됩니다.</t>
    <phoneticPr fontId="2" type="noConversion"/>
  </si>
  <si>
    <t>① 첫째, 이메일을 통해서 이사 및 감사 전원에게 '이사회 소집 절차 생략 동의서' 양식을 보낸 후 그 양식대로 채워서 서명 또는 날인 후 다시 이메일로 받음</t>
    <phoneticPr fontId="2" type="noConversion"/>
  </si>
  <si>
    <t>② 둘째, (정관에 다른 정함이 없다는 전제 하에) 이사회 개최 날짜에 이사들이 인터넷 화상회의를 통하여 이사회를 진행함.</t>
    <phoneticPr fontId="2" type="noConversion"/>
  </si>
  <si>
    <t>③ 셋째, 회의 내용에 따라 이사회 의사록을 작성하고 화상회의에 참석한 이사에게 우편 등 방법으로 이사회의사록 보내 해당 이사가 직접 서명하고 다시 발송하도록 함</t>
    <phoneticPr fontId="2" type="noConversion"/>
  </si>
  <si>
    <t>위와 같이 한다면 모두 협조만 해 준다는 전제 하에 당일에 이사회를 끝낼 수 있습니다.</t>
    <phoneticPr fontId="2" type="noConversion"/>
  </si>
  <si>
    <t>이사회 의사록 작성에 며칠이 소요되기는 하겠지만, 이미 이사회에서의 의결(두 번째 단계)로서 결의 요건은 갖춘 것입니다.</t>
    <phoneticPr fontId="2" type="noConversion"/>
  </si>
  <si>
    <t>주주총회</t>
    <phoneticPr fontId="2" type="noConversion"/>
  </si>
  <si>
    <t>주주총회 소집은 반드시 이사회가 결정함</t>
    <phoneticPr fontId="2" type="noConversion"/>
  </si>
  <si>
    <t>이는 강제규정으로 정관 규정으로도 달리 정할 수 없습니다.</t>
    <phoneticPr fontId="2" type="noConversion"/>
  </si>
  <si>
    <t>만약 앞서 본 바와 같이 이사가 1~2인이라서 이사회를 구성을 하지 못하는 경우 주주총회 소집 결정 권한은</t>
    <phoneticPr fontId="2" type="noConversion"/>
  </si>
  <si>
    <t>대표이사가 단독으로 가집니다.</t>
    <phoneticPr fontId="2" type="noConversion"/>
  </si>
  <si>
    <t>이사회 소집 결정 없이 소집된 주주총회는 하자 있는 결의로서 결의 취소 사유라는 점 주의해야 합니다.</t>
    <phoneticPr fontId="2" type="noConversion"/>
  </si>
  <si>
    <t>대부분의 기업들이 3월 중에 정기주주총회를 여는데요.</t>
    <phoneticPr fontId="2" type="noConversion"/>
  </si>
  <si>
    <t>법인세법에서 사업연도 종료일로부터 3개월 이내에 주주총회의 승인을 받은 기업의 재무제표를 제출하도록 하고 있고,</t>
    <phoneticPr fontId="2" type="noConversion"/>
  </si>
  <si>
    <t>대부분의 기업이 12월 결산을 하고 있기 때문에 결산일로부터 3개월 이내인 3월 31일 전에 재무제표 승인을 위한</t>
    <phoneticPr fontId="2" type="noConversion"/>
  </si>
  <si>
    <t>주주총회를 열어야 하는 필요성이 있습니다.</t>
    <phoneticPr fontId="2" type="noConversion"/>
  </si>
  <si>
    <t>따라서 대부분의 회사 정관에서는 결산기가 종료된 날로부터 3개월 이내인 '3월 내'에 주주총회를 개최하도록 규정하고 있습니다.</t>
    <phoneticPr fontId="2" type="noConversion"/>
  </si>
  <si>
    <t>하지만 정기총회 소집 시기가 정관 규정보다 다소 지연되더라도 재무제표 승인 등이 무효라고 볼 것은 아닙니다.</t>
    <phoneticPr fontId="2" type="noConversion"/>
  </si>
  <si>
    <t>만약 임기가 만료되는 이사 또는 감사를 재선임해야 하는 시기가 도래한 경우,</t>
    <phoneticPr fontId="2" type="noConversion"/>
  </si>
  <si>
    <t>이사 및 감사의 선임권한이 주주총회에 있기 때문에 따로 임시주주총회를 개최하지 않고 정기주주총회를 개최하는 김에 함께</t>
    <phoneticPr fontId="2" type="noConversion"/>
  </si>
  <si>
    <t>이사 또는 감사 재선임 의결까지 할 수도 있습니다.</t>
    <phoneticPr fontId="2" type="noConversion"/>
  </si>
  <si>
    <t>주주총회 절차) 1. 주주총회 소집</t>
    <phoneticPr fontId="2" type="noConversion"/>
  </si>
  <si>
    <t>구체적으로 주주총회 소집 통지 시 다음과 같은 서류를 함께 첨부하여 통지합니다.</t>
    <phoneticPr fontId="2" type="noConversion"/>
  </si>
  <si>
    <t>· 통지서(회일, 총회 장소, 회의 목적사항 포함)</t>
    <phoneticPr fontId="2" type="noConversion"/>
  </si>
  <si>
    <t>· 참석장(주주 본인이 참석하는 경우 지참해야 함)</t>
    <phoneticPr fontId="2" type="noConversion"/>
  </si>
  <si>
    <t>· 위임장(주주가 대리인에게 위임하는 경우)</t>
    <phoneticPr fontId="2" type="noConversion"/>
  </si>
  <si>
    <t>· 서면투표용지 및 총회 안건에 대한 참고사항(서면투표 가능한 경우)</t>
    <phoneticPr fontId="2" type="noConversion"/>
  </si>
  <si>
    <t>통지는 이사회 소집 결정을 집행하는 일이므로 대표이사가 하게 됩니다.</t>
    <phoneticPr fontId="2" type="noConversion"/>
  </si>
  <si>
    <t>통지는 원칙적으로 주주에게 개별적으로 서면에 의한 통지를 발송하는 방법으로 해야 하나,</t>
    <phoneticPr fontId="2" type="noConversion"/>
  </si>
  <si>
    <t>이는 강행규정이기 때문에 위와 같은 방법 외에 다른 방법은 허용되지 않습니다.</t>
    <phoneticPr fontId="2" type="noConversion"/>
  </si>
  <si>
    <t>전자문서에 의한 통지에 대한 주주의 동의를 받는 방법이 상법상에 구체적으로 나와 있는 것은 아니기 때문에</t>
    <phoneticPr fontId="2" type="noConversion"/>
  </si>
  <si>
    <t>미리 모든 주주들로부터 '모든 주주총회에 있어 소집통지는 이메일로 함에 동의한다'는 내용의 포뢀적인 동의를</t>
    <phoneticPr fontId="2" type="noConversion"/>
  </si>
  <si>
    <t>미리 받아 두는 것도 무방할 것으로 보입니다.</t>
    <phoneticPr fontId="2" type="noConversion"/>
  </si>
  <si>
    <t>제목 : 전자우편소집통지서</t>
    <phoneticPr fontId="2" type="noConversion"/>
  </si>
  <si>
    <t>내용 : 본인은 회사가 주주명부에 등재된 본인의 아래 전자 우편주소로 주주총회 소집통지서를 발송하는데</t>
    <phoneticPr fontId="2" type="noConversion"/>
  </si>
  <si>
    <t xml:space="preserve">         동의 합니다.</t>
    <phoneticPr fontId="2" type="noConversion"/>
  </si>
  <si>
    <t>전자우편주소 :</t>
    <phoneticPr fontId="2" type="noConversion"/>
  </si>
  <si>
    <t>주주 주황규 (인)</t>
    <phoneticPr fontId="2" type="noConversion"/>
  </si>
  <si>
    <t>주식회사 선우 귀중</t>
    <phoneticPr fontId="2" type="noConversion"/>
  </si>
  <si>
    <t>총회 의사진행은 보통 정관에 대표이사로 정하지만, 반드시 대표이사여야 하는 것은 아닙니다.</t>
    <phoneticPr fontId="2" type="noConversion"/>
  </si>
  <si>
    <t>앞서 표로 정리한 바와 같이 주주총회는 보통결의와 특별결의가 있는 데요.</t>
    <phoneticPr fontId="2" type="noConversion"/>
  </si>
  <si>
    <t>반드시 위임장 원본이어야만 가능합니다.</t>
    <phoneticPr fontId="2" type="noConversion"/>
  </si>
  <si>
    <t>이는 정관에 규정 둔 경우 실시 할 수 있습니다.</t>
    <phoneticPr fontId="2" type="noConversion"/>
  </si>
  <si>
    <t>총회소집통지서에 주주가 의결권을 행사하는데 필요한 서면(의안을 특정하고 찬성 또는 반대의사 표기할 수 있도록양식화된 사항)</t>
    <phoneticPr fontId="2" type="noConversion"/>
  </si>
  <si>
    <t>만약 주주가 서면투표용지를 주주총회일 전에 제출했는데 그 이후 주주총회에 직접 출석(대리인 포함)해서 의결권을 행사한다면</t>
    <phoneticPr fontId="2" type="noConversion"/>
  </si>
  <si>
    <t>앞서 제출한 서면투표는 효력이 없게 됩니다.</t>
    <phoneticPr fontId="2" type="noConversion"/>
  </si>
  <si>
    <t>서면결의라도 주주들에게 의안과 의결권 행사 요령 알리는 통지(앞서 본 10일전 통지서 발송 또는 주주 동의 얻어 전자문서로 발송0는 해야 하는데요.</t>
    <phoneticPr fontId="2" type="noConversion"/>
  </si>
  <si>
    <t>하면 되겠습니다.</t>
    <phoneticPr fontId="2" type="noConversion"/>
  </si>
  <si>
    <t>예를 들어서, '주황규'을 이사로 선임하자는 안건을 주주들에게 서면으로 돌려가면 순차 동의 얻어내는 방법도 가능한 것이죠.</t>
    <phoneticPr fontId="2" type="noConversion"/>
  </si>
  <si>
    <t>주주총회 절차) 3. 주주총회 의사록</t>
    <phoneticPr fontId="2" type="noConversion"/>
  </si>
  <si>
    <t>주주총회 절차) 2. 주주총회 결의</t>
    <phoneticPr fontId="2" type="noConversion"/>
  </si>
  <si>
    <t>의사 경과 요령과 그 결과를 기재한 후 기재 의장과 출석한 의사가 기명날인 또는 서명을 하게 됩니다.</t>
    <phoneticPr fontId="2" type="noConversion"/>
  </si>
  <si>
    <t>주주총회 결의사항 중 주로 등기를 하는 사항으로는 정관변경, 이사, 감사의 선임 및 해임, 주식매수 선택권 부여 등이 있습니다.</t>
    <phoneticPr fontId="2" type="noConversion"/>
  </si>
  <si>
    <t>Tip) 주주총회 가장 간단하고 빨리 진행하는 방법</t>
    <phoneticPr fontId="2" type="noConversion"/>
  </si>
  <si>
    <t>[주주가 각자 다른 장소에 있는 경우]</t>
    <phoneticPr fontId="2" type="noConversion"/>
  </si>
  <si>
    <t>· 첫째, 이메일을 통해서 주주 전원에게 '주주총회 소집 절차 생략 동의서' 양식을 보낸 후 그 양식대로 채워서 서명 또는 날인 후 다시 이메일로 받음</t>
    <phoneticPr fontId="2" type="noConversion"/>
  </si>
  <si>
    <t>· 둘째, 가장 빠른 날로 정한 주주총회 날에 주주들이 참석하여 의결함(의결권 대리 또는 서면투표도 가능)</t>
    <phoneticPr fontId="2" type="noConversion"/>
  </si>
  <si>
    <t xml:space="preserve">  단, 이사회와 달리 인터넷 화상회의는 할 수 없음.</t>
    <phoneticPr fontId="2" type="noConversion"/>
  </si>
  <si>
    <t>· 셋쩨, 주주총회 의사록 작성함.</t>
    <phoneticPr fontId="2" type="noConversion"/>
  </si>
  <si>
    <t>[주주가 한 장소에 있는 경우]</t>
    <phoneticPr fontId="2" type="noConversion"/>
  </si>
  <si>
    <t>· 첫째, 특정 안건을 주주들이 서면으로 돌려가며 순차적으로 동의를 함(소규모 회사 주주 전원이 서면으로 동의한 때에는 서면에 의한 결의가 있는 것으로 본다는 상법 규정 근거)</t>
    <phoneticPr fontId="2" type="noConversion"/>
  </si>
  <si>
    <t>· 둘때, 주주총회 의사록 작성됨.</t>
    <phoneticPr fontId="2" type="noConversion"/>
  </si>
  <si>
    <r>
      <rPr>
        <u/>
        <sz val="11"/>
        <color theme="1"/>
        <rFont val="맑은 고딕"/>
        <family val="3"/>
        <charset val="129"/>
        <scheme val="minor"/>
      </rPr>
      <t xml:space="preserve">주주총회 결의사항 중 </t>
    </r>
    <r>
      <rPr>
        <b/>
        <u/>
        <sz val="11"/>
        <color rgb="FF002060"/>
        <rFont val="맑은 고딕"/>
        <family val="3"/>
        <charset val="129"/>
        <scheme val="minor"/>
      </rPr>
      <t>등기를 해야 하는 사항</t>
    </r>
    <r>
      <rPr>
        <u/>
        <sz val="11"/>
        <color theme="1"/>
        <rFont val="맑은 고딕"/>
        <family val="3"/>
        <charset val="129"/>
        <scheme val="minor"/>
      </rPr>
      <t xml:space="preserve">이라면, 등기신청서에 </t>
    </r>
    <r>
      <rPr>
        <b/>
        <u/>
        <sz val="11"/>
        <color rgb="FF002060"/>
        <rFont val="맑은 고딕"/>
        <family val="3"/>
        <charset val="129"/>
        <scheme val="minor"/>
      </rPr>
      <t>공증인의 공증을 받은 주주총회 의사록</t>
    </r>
    <r>
      <rPr>
        <u/>
        <sz val="11"/>
        <color theme="1"/>
        <rFont val="맑은 고딕"/>
        <family val="3"/>
        <charset val="129"/>
        <scheme val="minor"/>
      </rPr>
      <t xml:space="preserve"> 등을 첨부</t>
    </r>
    <r>
      <rPr>
        <sz val="11"/>
        <color theme="1"/>
        <rFont val="맑은 고딕"/>
        <family val="2"/>
        <charset val="129"/>
        <scheme val="minor"/>
      </rPr>
      <t>하여야 합니다.</t>
    </r>
    <phoneticPr fontId="2" type="noConversion"/>
  </si>
  <si>
    <r>
      <t xml:space="preserve">주주총회 결의가 끝나면 </t>
    </r>
    <r>
      <rPr>
        <b/>
        <sz val="11"/>
        <color rgb="FF002060"/>
        <rFont val="맑은 고딕"/>
        <family val="3"/>
        <charset val="129"/>
        <scheme val="minor"/>
      </rPr>
      <t>의사록 작성</t>
    </r>
    <r>
      <rPr>
        <sz val="11"/>
        <color theme="1"/>
        <rFont val="맑은 고딕"/>
        <family val="2"/>
        <charset val="129"/>
        <scheme val="minor"/>
      </rPr>
      <t>해야 합니다.</t>
    </r>
    <phoneticPr fontId="2" type="noConversion"/>
  </si>
  <si>
    <r>
      <t xml:space="preserve">주주총회 결의는 상법 또는 정관에 다른 정함이 있는 경우를 제외하고 </t>
    </r>
    <r>
      <rPr>
        <b/>
        <u/>
        <sz val="11"/>
        <color theme="1"/>
        <rFont val="맑은 고딕"/>
        <family val="3"/>
        <charset val="129"/>
        <scheme val="minor"/>
      </rPr>
      <t>출석주주의 의결권 과반수와 발행주식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</si>
  <si>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총수의 4분의 1 이상의 수</t>
    </r>
    <r>
      <rPr>
        <sz val="11"/>
        <color theme="1"/>
        <rFont val="맑은 고딕"/>
        <family val="2"/>
        <charset val="129"/>
        <scheme val="minor"/>
      </rPr>
      <t>로서 하여야 하는데 이 것은</t>
    </r>
    <r>
      <rPr>
        <b/>
        <sz val="11"/>
        <color rgb="FF002060"/>
        <rFont val="맑은 고딕"/>
        <family val="3"/>
        <charset val="129"/>
        <scheme val="minor"/>
      </rPr>
      <t xml:space="preserve"> '보통결의'</t>
    </r>
    <r>
      <rPr>
        <sz val="11"/>
        <color theme="1"/>
        <rFont val="맑은 고딕"/>
        <family val="2"/>
        <charset val="129"/>
        <scheme val="minor"/>
      </rPr>
      <t>입니다.</t>
    </r>
    <phoneticPr fontId="2" type="noConversion"/>
  </si>
  <si>
    <r>
      <rPr>
        <b/>
        <sz val="11"/>
        <color rgb="FF002060"/>
        <rFont val="맑은 고딕"/>
        <family val="3"/>
        <charset val="129"/>
        <scheme val="minor"/>
      </rPr>
      <t>특별결의'</t>
    </r>
    <r>
      <rPr>
        <sz val="11"/>
        <color theme="1"/>
        <rFont val="맑은 고딕"/>
        <family val="2"/>
        <charset val="129"/>
        <scheme val="minor"/>
      </rPr>
      <t xml:space="preserve">는 </t>
    </r>
    <r>
      <rPr>
        <b/>
        <u/>
        <sz val="11"/>
        <color theme="1"/>
        <rFont val="맑은 고딕"/>
        <family val="3"/>
        <charset val="129"/>
        <scheme val="minor"/>
      </rPr>
      <t>출석 주주의 의결권 3분의 2 이상의 수와 발행주식총수 3분의 1 이상의 수</t>
    </r>
    <r>
      <rPr>
        <sz val="11"/>
        <color theme="1"/>
        <rFont val="맑은 고딕"/>
        <family val="2"/>
        <charset val="129"/>
        <scheme val="minor"/>
      </rPr>
      <t>로써 하는 결의입니다.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</si>
  <si>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표결방법은 찬반 의결권수만 산정할 수 있다면 거수, 기립, 기명투표 등 어떠한 방법도 무방</t>
    </r>
    <r>
      <rPr>
        <sz val="11"/>
        <color theme="1"/>
        <rFont val="맑은 고딕"/>
        <family val="2"/>
        <charset val="129"/>
        <scheme val="minor"/>
      </rPr>
      <t>합니다.</t>
    </r>
    <phoneticPr fontId="2" type="noConversion"/>
  </si>
  <si>
    <r>
      <rPr>
        <b/>
        <sz val="11"/>
        <color rgb="FF002060"/>
        <rFont val="맑은 고딕"/>
        <family val="3"/>
        <charset val="129"/>
        <scheme val="minor"/>
      </rPr>
      <t>대리인을 통해 주주총회 의결권 행사도 가능</t>
    </r>
    <r>
      <rPr>
        <sz val="11"/>
        <color theme="1"/>
        <rFont val="맑은 고딕"/>
        <family val="2"/>
        <charset val="129"/>
        <scheme val="minor"/>
      </rPr>
      <t xml:space="preserve">한데요. </t>
    </r>
    <phoneticPr fontId="2" type="noConversion"/>
  </si>
  <si>
    <r>
      <t xml:space="preserve">앞서 본 </t>
    </r>
    <r>
      <rPr>
        <b/>
        <u/>
        <sz val="11"/>
        <color theme="1"/>
        <rFont val="맑은 고딕"/>
        <family val="3"/>
        <charset val="129"/>
        <scheme val="minor"/>
      </rPr>
      <t>주주총회 소집통지서에 첨부된 위임장의 '</t>
    </r>
    <r>
      <rPr>
        <b/>
        <u/>
        <sz val="11"/>
        <color rgb="FFC00000"/>
        <rFont val="맑은 고딕"/>
        <family val="3"/>
        <charset val="129"/>
        <scheme val="minor"/>
      </rPr>
      <t>원본</t>
    </r>
    <r>
      <rPr>
        <b/>
        <u/>
        <sz val="11"/>
        <color theme="1"/>
        <rFont val="맑은 고딕"/>
        <family val="3"/>
        <charset val="129"/>
        <scheme val="minor"/>
      </rPr>
      <t>'을 의결권 행사 전에 총회에 제출하고 의결권을 대리행사</t>
    </r>
    <r>
      <rPr>
        <sz val="11"/>
        <color theme="1"/>
        <rFont val="맑은 고딕"/>
        <family val="2"/>
        <charset val="129"/>
        <scheme val="minor"/>
      </rPr>
      <t>하면 됩니다.</t>
    </r>
    <phoneticPr fontId="2" type="noConversion"/>
  </si>
  <si>
    <r>
      <rPr>
        <b/>
        <sz val="11"/>
        <color rgb="FF002060"/>
        <rFont val="맑은 고딕"/>
        <family val="3"/>
        <charset val="129"/>
        <scheme val="minor"/>
      </rPr>
      <t>서면투표</t>
    </r>
    <r>
      <rPr>
        <sz val="11"/>
        <color theme="1"/>
        <rFont val="맑은 고딕"/>
        <family val="2"/>
        <charset val="129"/>
        <scheme val="minor"/>
      </rPr>
      <t xml:space="preserve">는 </t>
    </r>
    <r>
      <rPr>
        <b/>
        <u/>
        <sz val="11"/>
        <color theme="1"/>
        <rFont val="맑은 고딕"/>
        <family val="3"/>
        <charset val="129"/>
        <scheme val="minor"/>
      </rPr>
      <t>주주총회가 열린 가운데, 일부의 주주가 주주총회에 참석하지 않고 서면으로 의결권 생하는 행위로써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</si>
  <si>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과 총회 안건에 대한 참고자료를 첨부</t>
    </r>
    <r>
      <rPr>
        <sz val="11"/>
        <color theme="1"/>
        <rFont val="맑은 고딕"/>
        <family val="2"/>
        <charset val="129"/>
        <scheme val="minor"/>
      </rPr>
      <t>해야 하는데요.</t>
    </r>
    <phoneticPr fontId="2" type="noConversion"/>
  </si>
  <si>
    <r>
      <t xml:space="preserve">서면 투표 인정하는 회사는 </t>
    </r>
    <r>
      <rPr>
        <b/>
        <u/>
        <sz val="11"/>
        <color theme="1"/>
        <rFont val="맑은 고딕"/>
        <family val="3"/>
        <charset val="129"/>
        <scheme val="minor"/>
      </rPr>
      <t>대체로 정관에 주주총회일 하루 전까지 회사에 도착해야 한다는 규정</t>
    </r>
    <r>
      <rPr>
        <sz val="11"/>
        <color theme="1"/>
        <rFont val="맑은 고딕"/>
        <family val="2"/>
        <charset val="129"/>
        <scheme val="minor"/>
      </rPr>
      <t>을 둡니다.</t>
    </r>
    <phoneticPr fontId="2" type="noConversion"/>
  </si>
  <si>
    <r>
      <rPr>
        <b/>
        <sz val="11"/>
        <color rgb="FF002060"/>
        <rFont val="맑은 고딕"/>
        <family val="3"/>
        <charset val="129"/>
        <scheme val="minor"/>
      </rPr>
      <t>서면결의</t>
    </r>
    <r>
      <rPr>
        <sz val="11"/>
        <color theme="1"/>
        <rFont val="맑은 고딕"/>
        <family val="2"/>
        <charset val="129"/>
        <scheme val="minor"/>
      </rPr>
      <t xml:space="preserve">는 </t>
    </r>
    <r>
      <rPr>
        <b/>
        <u/>
        <sz val="11"/>
        <color theme="1"/>
        <rFont val="맑은 고딕"/>
        <family val="3"/>
        <charset val="129"/>
        <scheme val="minor"/>
      </rPr>
      <t>주주들이 대면하여 회의하는 것을 생략하고 주주 전원의 의사를 동시에 서면으로 묻는 결의 방식으로서,</t>
    </r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</si>
  <si>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>소규모 회사에서는 서면에 의한 결의로써 주주총회 결의를 갈음할 수</t>
    </r>
    <r>
      <rPr>
        <sz val="11"/>
        <color theme="1"/>
        <rFont val="맑은 고딕"/>
        <family val="2"/>
        <charset val="129"/>
        <scheme val="minor"/>
      </rPr>
      <t xml:space="preserve"> 있습니다.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</si>
  <si>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회사가 회일, 총회장소, 회의 목적사항이 포함된 통지서와 함께 의결권 행사 양식을 주주들에게 보내고 주주는 이에 표기하여 회사에 반송하는 방법</t>
    </r>
    <r>
      <rPr>
        <sz val="11"/>
        <color theme="1"/>
        <rFont val="맑은 고딕"/>
        <family val="2"/>
        <charset val="129"/>
        <scheme val="minor"/>
      </rPr>
      <t>으로</t>
    </r>
    <phoneticPr fontId="2" type="noConversion"/>
  </si>
  <si>
    <r>
      <t xml:space="preserve">회사가 정해 주주에게 통지하는 주주총회일에 결의가 이루어지는 것이므로 </t>
    </r>
    <r>
      <rPr>
        <b/>
        <u/>
        <sz val="11"/>
        <color theme="1"/>
        <rFont val="맑은 고딕"/>
        <family val="3"/>
        <charset val="129"/>
        <scheme val="minor"/>
      </rPr>
      <t>주주는 자신의 의결권 행사 서면이 회사가 정한 주주총회일까지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</si>
  <si>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회사에 도달하도록 발송</t>
    </r>
    <r>
      <rPr>
        <sz val="11"/>
        <color theme="1"/>
        <rFont val="맑은 고딕"/>
        <family val="2"/>
        <charset val="129"/>
        <scheme val="minor"/>
      </rPr>
      <t>해야 합니다.</t>
    </r>
    <phoneticPr fontId="2" type="noConversion"/>
  </si>
  <si>
    <r>
      <t xml:space="preserve">상법은 </t>
    </r>
    <r>
      <rPr>
        <b/>
        <sz val="11"/>
        <color rgb="FFC00000"/>
        <rFont val="맑은 고딕"/>
        <family val="3"/>
        <charset val="129"/>
        <scheme val="minor"/>
      </rPr>
      <t>소규모 회사 주주 전원이 서면으로 동의한 때에는 서면에 결의가 있는 것으로 본다</t>
    </r>
    <r>
      <rPr>
        <sz val="11"/>
        <color theme="1"/>
        <rFont val="맑은 고딕"/>
        <family val="2"/>
        <charset val="129"/>
        <scheme val="minor"/>
      </rPr>
      <t>는 규정을 두고 있는데요.</t>
    </r>
    <phoneticPr fontId="2" type="noConversion"/>
  </si>
  <si>
    <r>
      <t xml:space="preserve">이는 </t>
    </r>
    <r>
      <rPr>
        <b/>
        <u/>
        <sz val="11"/>
        <color theme="1"/>
        <rFont val="맑은 고딕"/>
        <family val="3"/>
        <charset val="129"/>
        <scheme val="minor"/>
      </rPr>
      <t>주주총회일을 정하여 그 날의 10일 전에 주주들에게 통지 발송하는 절차를 밟지 않고,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</si>
  <si>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언제든 주주 전원의 동의로 결의할 수 있음</t>
    </r>
    <r>
      <rPr>
        <sz val="11"/>
        <color theme="1"/>
        <rFont val="맑은 고딕"/>
        <family val="2"/>
        <charset val="129"/>
        <scheme val="minor"/>
      </rPr>
      <t>을 뜻합니다.</t>
    </r>
    <phoneticPr fontId="2" type="noConversion"/>
  </si>
  <si>
    <r>
      <t xml:space="preserve">하지만, </t>
    </r>
    <r>
      <rPr>
        <b/>
        <sz val="11"/>
        <color rgb="FFC00000"/>
        <rFont val="맑은 고딕"/>
        <family val="3"/>
        <charset val="129"/>
        <scheme val="minor"/>
      </rPr>
      <t>주주 전원의 동의가 있으면 소집절차 밟지 않고 주주총회 개최가 가능</t>
    </r>
    <r>
      <rPr>
        <sz val="11"/>
        <color theme="1"/>
        <rFont val="맑은 고딕"/>
        <family val="2"/>
        <charset val="129"/>
        <scheme val="minor"/>
      </rPr>
      <t>합니다.</t>
    </r>
    <phoneticPr fontId="2" type="noConversion"/>
  </si>
  <si>
    <r>
      <t xml:space="preserve">위 </t>
    </r>
    <r>
      <rPr>
        <b/>
        <u/>
        <sz val="11"/>
        <color theme="1"/>
        <rFont val="맑은 고딕"/>
        <family val="3"/>
        <charset val="129"/>
        <scheme val="minor"/>
      </rPr>
      <t>동의를 받는 방법</t>
    </r>
    <r>
      <rPr>
        <sz val="11"/>
        <color theme="1"/>
        <rFont val="맑은 고딕"/>
        <family val="2"/>
        <charset val="129"/>
        <scheme val="minor"/>
      </rPr>
      <t xml:space="preserve">으로, </t>
    </r>
    <r>
      <rPr>
        <b/>
        <u/>
        <sz val="11"/>
        <color theme="1"/>
        <rFont val="맑은 고딕"/>
        <family val="3"/>
        <charset val="129"/>
        <scheme val="minor"/>
      </rPr>
      <t>이메일을 통해서 '주주총회 소집 절차 생략 동의서' 양식을 보낸 후 그 양식대로 채워서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</si>
  <si>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서명 또는 날인 후 다시 이메일로 받는 방법</t>
    </r>
    <r>
      <rPr>
        <sz val="11"/>
        <color theme="1"/>
        <rFont val="맑은 고딕"/>
        <family val="2"/>
        <charset val="129"/>
        <scheme val="minor"/>
      </rPr>
      <t>으로 충분합니다.</t>
    </r>
    <phoneticPr fontId="2" type="noConversion"/>
  </si>
  <si>
    <r>
      <t xml:space="preserve">원래 통지는 회의일 2주간 전이어야 하지만, </t>
    </r>
    <r>
      <rPr>
        <b/>
        <u/>
        <sz val="11"/>
        <color theme="1"/>
        <rFont val="맑은 고딕"/>
        <family val="3"/>
        <charset val="129"/>
        <scheme val="minor"/>
      </rPr>
      <t>소규모 회사가 주주총회 소집할 때에는 주주총회 10일 전에 통지서를 발송하면 족</t>
    </r>
    <r>
      <rPr>
        <sz val="11"/>
        <color theme="1"/>
        <rFont val="맑은 고딕"/>
        <family val="2"/>
        <charset val="129"/>
        <scheme val="minor"/>
      </rPr>
      <t>합니다.</t>
    </r>
    <phoneticPr fontId="2" type="noConversion"/>
  </si>
  <si>
    <r>
      <t xml:space="preserve">만약, </t>
    </r>
    <r>
      <rPr>
        <b/>
        <sz val="11"/>
        <color theme="1"/>
        <rFont val="맑은 고딕"/>
        <family val="3"/>
        <charset val="129"/>
        <scheme val="minor"/>
      </rPr>
      <t>전자우편 소집통지 동의서를 받는 경우</t>
    </r>
    <r>
      <rPr>
        <sz val="11"/>
        <color theme="1"/>
        <rFont val="맑은 고딕"/>
        <family val="2"/>
        <charset val="129"/>
        <scheme val="minor"/>
      </rPr>
      <t>, 다음과 같은 내용으로 양식을 만들면 될 것으로 보입니다.</t>
    </r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</si>
  <si>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>주주의 동의가 있을 경우 이메일 등 전자문서에 의한 통지로 갈음할 수</t>
    </r>
    <r>
      <rPr>
        <sz val="11"/>
        <color theme="1"/>
        <rFont val="맑은 고딕"/>
        <family val="2"/>
        <charset val="129"/>
        <scheme val="minor"/>
      </rPr>
      <t xml:space="preserve"> 있습니다.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</si>
  <si>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 xml:space="preserve">주주총회를 소집하기 위해서는 </t>
    </r>
    <r>
      <rPr>
        <b/>
        <u/>
        <sz val="11"/>
        <color rgb="FF002060"/>
        <rFont val="맑은 고딕"/>
        <family val="3"/>
        <charset val="129"/>
        <scheme val="minor"/>
      </rPr>
      <t>회의일을 정하여 회일, 총회 장소, 회의 목적사항을 통지</t>
    </r>
    <r>
      <rPr>
        <b/>
        <u/>
        <sz val="11"/>
        <color theme="1"/>
        <rFont val="맑은 고딕"/>
        <family val="3"/>
        <charset val="129"/>
        <scheme val="minor"/>
      </rPr>
      <t>해야</t>
    </r>
    <r>
      <rPr>
        <sz val="11"/>
        <color theme="1"/>
        <rFont val="맑은 고딕"/>
        <family val="2"/>
        <charset val="129"/>
        <scheme val="minor"/>
      </rPr>
      <t xml:space="preserve"> 합니다.</t>
    </r>
    <phoneticPr fontId="2" type="noConversion"/>
  </si>
  <si>
    <r>
      <rPr>
        <b/>
        <u/>
        <sz val="11"/>
        <color rgb="FF002060"/>
        <rFont val="맑은 고딕"/>
        <family val="3"/>
        <charset val="129"/>
        <scheme val="minor"/>
      </rPr>
      <t>주주총회 소집</t>
    </r>
    <r>
      <rPr>
        <b/>
        <u/>
        <sz val="11"/>
        <color theme="1"/>
        <rFont val="맑은 고딕"/>
        <family val="3"/>
        <charset val="129"/>
        <scheme val="minor"/>
      </rPr>
      <t xml:space="preserve">은 상법에 다른 규정이 있는 경우 외에는 </t>
    </r>
    <r>
      <rPr>
        <b/>
        <u/>
        <sz val="11"/>
        <color rgb="FF002060"/>
        <rFont val="맑은 고딕"/>
        <family val="3"/>
        <charset val="129"/>
        <scheme val="minor"/>
      </rPr>
      <t>이사회가 이를 결정</t>
    </r>
    <r>
      <rPr>
        <b/>
        <u/>
        <sz val="11"/>
        <color theme="1"/>
        <rFont val="맑은 고딕"/>
        <family val="3"/>
        <charset val="129"/>
        <scheme val="minor"/>
      </rPr>
      <t>합니다.</t>
    </r>
    <phoneticPr fontId="2" type="noConversion"/>
  </si>
  <si>
    <r>
      <t xml:space="preserve">이사회에서는 </t>
    </r>
    <r>
      <rPr>
        <b/>
        <u/>
        <sz val="11"/>
        <color theme="1"/>
        <rFont val="맑은 고딕"/>
        <family val="3"/>
        <charset val="129"/>
        <scheme val="minor"/>
      </rPr>
      <t>주주총회 일시, 장소, 의안</t>
    </r>
    <r>
      <rPr>
        <sz val="11"/>
        <color theme="1"/>
        <rFont val="맑은 고딕"/>
        <family val="2"/>
        <charset val="129"/>
        <scheme val="minor"/>
      </rPr>
      <t xml:space="preserve"> 등을 정하게 됩니다.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</si>
  <si>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이사회 의사에 관하여 의사록을 작성해야</t>
    </r>
    <r>
      <rPr>
        <sz val="11"/>
        <color theme="1"/>
        <rFont val="맑은 고딕"/>
        <family val="2"/>
        <charset val="129"/>
        <scheme val="minor"/>
      </rPr>
      <t xml:space="preserve"> 합니다.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</si>
  <si>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 xml:space="preserve">반대하는 자, 그 반대하는 이유를 기재하고 출석한 이사 및 감사가 기명날인 또는 서명해야 </t>
    </r>
    <r>
      <rPr>
        <sz val="11"/>
        <color theme="1"/>
        <rFont val="맑은 고딕"/>
        <family val="2"/>
        <charset val="129"/>
        <scheme val="minor"/>
      </rPr>
      <t>합니다.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</si>
  <si>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이사회 결의는 이사 과반수 출석 출석의사 과반수</t>
    </r>
    <r>
      <rPr>
        <sz val="11"/>
        <color theme="1"/>
        <rFont val="맑은 고딕"/>
        <family val="2"/>
        <charset val="129"/>
        <scheme val="minor"/>
      </rPr>
      <t>로 해야 합니다.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</si>
  <si>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이사회 소집함에는 회일 정하고 1주간 전에 각 이사에 대해 소집일자, 장소를 통지해야</t>
    </r>
    <r>
      <rPr>
        <sz val="11"/>
        <color theme="1"/>
        <rFont val="맑은 고딕"/>
        <family val="2"/>
        <charset val="129"/>
        <scheme val="minor"/>
      </rPr>
      <t xml:space="preserve"> 합니다.</t>
    </r>
    <phoneticPr fontId="2" type="noConversion"/>
  </si>
  <si>
    <r>
      <t xml:space="preserve">만약 </t>
    </r>
    <r>
      <rPr>
        <b/>
        <u/>
        <sz val="11"/>
        <color theme="1"/>
        <rFont val="맑은 고딕"/>
        <family val="3"/>
        <charset val="129"/>
        <scheme val="minor"/>
      </rPr>
      <t>감사가 있는 경우 감사에게도 소집 통지를 해야</t>
    </r>
    <r>
      <rPr>
        <sz val="11"/>
        <color theme="1"/>
        <rFont val="맑은 고딕"/>
        <family val="2"/>
        <charset val="129"/>
        <scheme val="minor"/>
      </rPr>
      <t xml:space="preserve"> 합니다.</t>
    </r>
    <phoneticPr fontId="2" type="noConversion"/>
  </si>
  <si>
    <r>
      <rPr>
        <b/>
        <u/>
        <sz val="11"/>
        <color theme="1"/>
        <rFont val="맑은 고딕"/>
        <family val="3"/>
        <charset val="129"/>
        <scheme val="minor"/>
      </rPr>
      <t>통지방법은 서면, 구두 기타 개개 이사를 상대로 이메일 등 의사전달방법이면 충분</t>
    </r>
    <r>
      <rPr>
        <sz val="11"/>
        <color theme="1"/>
        <rFont val="맑은 고딕"/>
        <family val="2"/>
        <charset val="129"/>
        <scheme val="minor"/>
      </rPr>
      <t>합니다.</t>
    </r>
    <phoneticPr fontId="2" type="noConversion"/>
  </si>
  <si>
    <r>
      <t xml:space="preserve">이사회 소집은 각 이사가 하는 것이 원칙인데, </t>
    </r>
    <r>
      <rPr>
        <b/>
        <u/>
        <sz val="11"/>
        <color theme="1"/>
        <rFont val="맑은 고딕"/>
        <family val="3"/>
        <charset val="129"/>
        <scheme val="minor"/>
      </rPr>
      <t>보통 정관에는 대표이사를 이사회 의장으로 정하고 그가 소집하도록</t>
    </r>
    <r>
      <rPr>
        <sz val="11"/>
        <color theme="1"/>
        <rFont val="맑은 고딕"/>
        <family val="2"/>
        <charset val="129"/>
        <scheme val="minor"/>
      </rPr>
      <t xml:space="preserve"> 되어 있습니다.</t>
    </r>
    <phoneticPr fontId="2" type="noConversion"/>
  </si>
  <si>
    <t>상법 제363조(소집의 통지)</t>
    <phoneticPr fontId="2" type="noConversion"/>
  </si>
  <si>
    <t xml:space="preserve">④ 자본금 총액이 10억원 미만인 회사는 주주 전원의 동의가 있을 경우에는 소집절차 없이 주주총회를 개최할 수 있고, </t>
    <phoneticPr fontId="2" type="noConversion"/>
  </si>
  <si>
    <t xml:space="preserve">    서면에 의한 결의로써 주주총회의 결의를 갈음할 수 있다. </t>
    <phoneticPr fontId="2" type="noConversion"/>
  </si>
  <si>
    <t xml:space="preserve">    결의의 목적사항에 대하여 주주 전원이 서면으로 동의를 한 때에는 서면에 의한 결의가 있는 것으로 본다.</t>
    <phoneticPr fontId="2" type="noConversion"/>
  </si>
  <si>
    <t>⑤ 제4항의 서면에 의한 결의는 주주총회의 결의와 같은 효력이 있다.</t>
    <phoneticPr fontId="2" type="noConversion"/>
  </si>
  <si>
    <t>⑥ 서면에 의한 결의에 대하여는 주주총회에 관한 규정을 준용한다.</t>
    <phoneticPr fontId="2" type="noConversion"/>
  </si>
  <si>
    <t>https://blog.rocketpunch.com/2018/01/19/how-to-change-the-meeting-of-shareholders/</t>
    <phoneticPr fontId="2" type="noConversion"/>
  </si>
  <si>
    <t>중간배당 절차</t>
    <phoneticPr fontId="2" type="noConversion"/>
  </si>
  <si>
    <t>중간배당은 이사회 결의로 합니다(상법 제462조의3 제1항).</t>
    <phoneticPr fontId="2" type="noConversion"/>
  </si>
  <si>
    <t>다만 회사에 이사회가 없다면(이사가 2명 이하인 경우) 주주총회 결의로 합니다.(상법 제383조 제4항).</t>
    <phoneticPr fontId="2" type="noConversion"/>
  </si>
  <si>
    <t>1) 정관에 중간배당 기준일을 명시한 경우</t>
    <phoneticPr fontId="2" type="noConversion"/>
  </si>
  <si>
    <t>아래 정관 예시와 같이 영업연도 중 어느 특정 일시를 중간배당 기준일로 명시한 경우입니다.</t>
    <phoneticPr fontId="2" type="noConversion"/>
  </si>
  <si>
    <t>제 ○○조(중간배당) ① 본 회사는 6월 30일 ○시 현재의 주주에게 상법 제462조의3에 의한 중간배당을 할 수 있다.</t>
    <phoneticPr fontId="2" type="noConversion"/>
  </si>
  <si>
    <t>단, 당해 결산기의 대차대조표상 순자산가액이 상법 제462조 제1항 각호의 금액의 합계액에 미치지 못할 우려가 있는 때에는</t>
    <phoneticPr fontId="2" type="noConversion"/>
  </si>
  <si>
    <t>중간배당을 할 수 없다.</t>
    <phoneticPr fontId="2" type="noConversion"/>
  </si>
  <si>
    <t>위와 같이 정관에 중간배당 기준일을 확정하였다면 회사는 중간배당 기준일로부터 3개월 이내에 (그리고 영업연도가 종료하기 전까지)</t>
    <phoneticPr fontId="2" type="noConversion"/>
  </si>
  <si>
    <t>이사회에서 중간배당 결의를 합니다. (상법 제462조의3, 상법 제354조 제3항).</t>
    <phoneticPr fontId="2" type="noConversion"/>
  </si>
  <si>
    <t>일정(예시)</t>
    <phoneticPr fontId="2" type="noConversion"/>
  </si>
  <si>
    <t>2020. 06. 30</t>
    <phoneticPr fontId="2" type="noConversion"/>
  </si>
  <si>
    <t>2020. 08. 31</t>
    <phoneticPr fontId="2" type="noConversion"/>
  </si>
  <si>
    <t>내용</t>
    <phoneticPr fontId="2" type="noConversion"/>
  </si>
  <si>
    <t xml:space="preserve"> 중간배당 기준일</t>
    <phoneticPr fontId="2" type="noConversion"/>
  </si>
  <si>
    <t xml:space="preserve"> 주주들에게 배당금을 지급합니다.(상법 제464조의2 제1항).</t>
    <phoneticPr fontId="2" type="noConversion"/>
  </si>
  <si>
    <t xml:space="preserve"> 배당금 지급시기를 별도로 정하지 않았다면 중간배당은 중간배당 결의일로부터 1개월 내에 지급해야 합니다.(상법 제464조의2 제1항 본문).</t>
    <phoneticPr fontId="2" type="noConversion"/>
  </si>
  <si>
    <t>2) 이사회에서 중간배당 기준일을 정하도록 정관에서 재량권을 부여한 경우</t>
    <phoneticPr fontId="2" type="noConversion"/>
  </si>
  <si>
    <t xml:space="preserve"> 이사회(이사회가 없는 경우 주주총회)에서 중간배당을 결의합니다.</t>
    <phoneticPr fontId="2" type="noConversion"/>
  </si>
  <si>
    <t xml:space="preserve">2020.08.31~
2020.09.30 </t>
    <phoneticPr fontId="2" type="noConversion"/>
  </si>
  <si>
    <t>아래 정권 예시와 같이 영업연도 중 1회에 한하여 이사회에서 중간배당 기준일을 지정할 수 있도록 재량권을 부여한 경우입니다.</t>
    <phoneticPr fontId="2" type="noConversion"/>
  </si>
  <si>
    <t xml:space="preserve">제 ○○조(중간배당) ① 본 회사는 영업연도 중 1회에 한하여 이사회 결의로 일정한 날(이하 본조에서'기준일'이라 한다)을 </t>
    <phoneticPr fontId="2" type="noConversion"/>
  </si>
  <si>
    <t>정하여 그날의 주주에 대하여 이익을 배당(이하 본 조에서 '중간배당'이라 한다)할 수 있다. 단, 당해 결산기의 대차대조표상</t>
    <phoneticPr fontId="2" type="noConversion"/>
  </si>
  <si>
    <t>순자산가액이 상법 제462조 제1항 각호의 금액의 합계액에 미치지 못할 우려가 있는 때는 중간배당을 할 수 없다.</t>
    <phoneticPr fontId="2" type="noConversion"/>
  </si>
  <si>
    <t>1차 이사회에서 중간배당 기준일을 지정하고 공고기간이 끝난 뒤 2차 이사회(중간배당 기준일로부터 3개월 이내 - 상법 제354조 제3항)에서</t>
    <phoneticPr fontId="2" type="noConversion"/>
  </si>
  <si>
    <t>중간배당 결의를 할 수도 있으나, 1차 이사회에서 중간배당 기준일 지정과 중간배당 결의를 함께 할 수 도 있습니다.</t>
    <phoneticPr fontId="2" type="noConversion"/>
  </si>
  <si>
    <t xml:space="preserve"> 이사회(이사회가 없는 경우 주주총회) 결의</t>
    <phoneticPr fontId="2" type="noConversion"/>
  </si>
  <si>
    <t xml:space="preserve"> 2) 중간배당 결의</t>
    <phoneticPr fontId="2" type="noConversion"/>
  </si>
  <si>
    <t>2020. 08. 03</t>
    <phoneticPr fontId="2" type="noConversion"/>
  </si>
  <si>
    <t>2020. 08. 18</t>
    <phoneticPr fontId="2" type="noConversion"/>
  </si>
  <si>
    <t xml:space="preserve"> 중간배당기준일</t>
    <phoneticPr fontId="2" type="noConversion"/>
  </si>
  <si>
    <t xml:space="preserve"> 중간배당 기준일로부터 2주 전까지 공고합니다.(상법 제354조 제4항).</t>
    <phoneticPr fontId="2" type="noConversion"/>
  </si>
  <si>
    <t xml:space="preserve"> 중간배당 기준일 공고</t>
    <phoneticPr fontId="2" type="noConversion"/>
  </si>
  <si>
    <t>2020.08.19~
2020.09.03</t>
    <phoneticPr fontId="2" type="noConversion"/>
  </si>
  <si>
    <t xml:space="preserve"> 주주들에게 배당금을 지급합니다. (상법 제464조의2 제1항).</t>
    <phoneticPr fontId="2" type="noConversion"/>
  </si>
  <si>
    <t xml:space="preserve"> 배당금 지급시기를 별도로 정하지 않았다면 중간배당은 경의일로부터 1개월 내에 지급해야 합니다. (상법 제464조의2 제1항 본문).</t>
    <phoneticPr fontId="2" type="noConversion"/>
  </si>
  <si>
    <t>배당가능이익</t>
    <phoneticPr fontId="2" type="noConversion"/>
  </si>
  <si>
    <t>https://skkimlaw.tistory.com/entry/%EC%A4%91%EA%B0%84%EB%B0%B0%EB%8B%B9</t>
    <phoneticPr fontId="2" type="noConversion"/>
  </si>
  <si>
    <t xml:space="preserve"> 1) 중간배당 기준일 지정</t>
    <phoneticPr fontId="2" type="noConversion"/>
  </si>
  <si>
    <t>http://www.josetongsin.com/news/view.html?section=142&amp;category=143&amp;no=18786</t>
    <phoneticPr fontId="2" type="noConversion"/>
  </si>
  <si>
    <t>김겸순 세무사 제공-'2월의 택스 팁'―‘중간배당’ ‘중간배당에 관한 이사회 또는 주주총회 절차’ 2016.02.05.</t>
    <phoneticPr fontId="2" type="noConversion"/>
  </si>
  <si>
    <t>배정기준일 공고</t>
    <phoneticPr fontId="2" type="noConversion"/>
  </si>
  <si>
    <t>정관 규정 찾아볼것 EX) 제46조 2 (중간배당)</t>
    <phoneticPr fontId="2" type="noConversion"/>
  </si>
  <si>
    <t>당 회사는 정관</t>
    <phoneticPr fontId="2" type="noConversion"/>
  </si>
  <si>
    <t>에 따라 중간배당(금전)을 하기 위하여</t>
    <phoneticPr fontId="2" type="noConversion"/>
  </si>
  <si>
    <t>이사회결의로 배정기준일을</t>
    <phoneticPr fontId="2" type="noConversion"/>
  </si>
  <si>
    <t>로 결정하여 이를 공고하오니 기준일까지</t>
    <phoneticPr fontId="2" type="noConversion"/>
  </si>
  <si>
    <t>주주명부의 명의개서를 완료해 주시기 바랍니다.</t>
    <phoneticPr fontId="2" type="noConversion"/>
  </si>
  <si>
    <t>(법인)</t>
    <phoneticPr fontId="2" type="noConversion"/>
  </si>
  <si>
    <t>정관에 중간배당기준일이 없는 경우 이사회 1회로 기준일공고와 중간배당</t>
    <phoneticPr fontId="2" type="noConversion"/>
  </si>
  <si>
    <t>이사회의사록 예제</t>
    <phoneticPr fontId="2" type="noConversion"/>
  </si>
  <si>
    <t>1. 중간배당일 기준일이 정관에 있는 경우</t>
    <phoneticPr fontId="2" type="noConversion"/>
  </si>
  <si>
    <t>2. 정관에 중간배당 기준일이 없는 경우 - 이사회 1회로 기준일공고와 중간배당</t>
    <phoneticPr fontId="2" type="noConversion"/>
  </si>
  <si>
    <t>CASE.</t>
    <phoneticPr fontId="2" type="noConversion"/>
  </si>
  <si>
    <t>3. 주주전원의 동의로 배정기준일 공고를 생략한 이사회</t>
    <phoneticPr fontId="2" type="noConversion"/>
  </si>
  <si>
    <t>4. (기준일설정을 위한) 이사회의사록</t>
    <phoneticPr fontId="2" type="noConversion"/>
  </si>
  <si>
    <t>5. 정관에 중간배당기준일이 없는 경우 - 중간배당결의이사회</t>
    <phoneticPr fontId="2" type="noConversion"/>
  </si>
  <si>
    <t>구분</t>
    <phoneticPr fontId="2" type="noConversion"/>
  </si>
  <si>
    <t>정관에 기준일 규정 있다.</t>
    <phoneticPr fontId="2" type="noConversion"/>
  </si>
  <si>
    <t>선택1</t>
    <phoneticPr fontId="2" type="noConversion"/>
  </si>
  <si>
    <t>선택2</t>
    <phoneticPr fontId="2" type="noConversion"/>
  </si>
  <si>
    <t>선택3</t>
    <phoneticPr fontId="2" type="noConversion"/>
  </si>
  <si>
    <t>배정 기준일 공고</t>
    <phoneticPr fontId="2" type="noConversion"/>
  </si>
  <si>
    <t>불필요</t>
    <phoneticPr fontId="2" type="noConversion"/>
  </si>
  <si>
    <t>기준일 공고</t>
    <phoneticPr fontId="2" type="noConversion"/>
  </si>
  <si>
    <t>기간단축동의서</t>
    <phoneticPr fontId="2" type="noConversion"/>
  </si>
  <si>
    <t>의사록</t>
    <phoneticPr fontId="2" type="noConversion"/>
  </si>
  <si>
    <t>중간배당결의 1회</t>
    <phoneticPr fontId="2" type="noConversion"/>
  </si>
  <si>
    <t>기준일 공고 및 중간배당결의1회</t>
    <phoneticPr fontId="2" type="noConversion"/>
  </si>
  <si>
    <t>기준일 공고 생략 및 중간배당결의1회</t>
    <phoneticPr fontId="2" type="noConversion"/>
  </si>
  <si>
    <t>기준일 공고에 대한 결의1회
중간배당결의1회로 모두 2회의 절차</t>
    <phoneticPr fontId="2" type="noConversion"/>
  </si>
  <si>
    <t xml:space="preserve">  정관에 </t>
    <phoneticPr fontId="2" type="noConversion"/>
  </si>
  <si>
    <t xml:space="preserve">  기준일</t>
    <phoneticPr fontId="2" type="noConversion"/>
  </si>
  <si>
    <t xml:space="preserve">  규정</t>
    <phoneticPr fontId="2" type="noConversion"/>
  </si>
  <si>
    <t xml:space="preserve">  없다.</t>
    <phoneticPr fontId="2" type="noConversion"/>
  </si>
  <si>
    <t>배정기준일 공고 생략 및 기간단축동의서</t>
    <phoneticPr fontId="2" type="noConversion"/>
  </si>
  <si>
    <t>기명날인 주주전원은(주식의 양도, 주식의 양도담보, 질권설정 등 주주명부상의 권리제한이</t>
    <phoneticPr fontId="2" type="noConversion"/>
  </si>
  <si>
    <t>없는 주주를 말함) 중간배당을 위한 기준일을 설정함에 있어,</t>
    <phoneticPr fontId="2" type="noConversion"/>
  </si>
  <si>
    <t>로 하는데 대하여 이의 없이 동의합니다.</t>
    <phoneticPr fontId="2" type="noConversion"/>
  </si>
  <si>
    <t>주주</t>
    <phoneticPr fontId="2" type="noConversion"/>
  </si>
  <si>
    <t xml:space="preserve">상법 제363조(소집의 통지) </t>
    <phoneticPr fontId="2" type="noConversion"/>
  </si>
  <si>
    <t xml:space="preserve">① 주주총회를 소집할 때에는 주주총회일의 2주 전에 각 주주에게 서면으로 통지를 발송하거나 각 주주의 동의를 받아 전자문서로 통지를 발송하여야 한다. </t>
    <phoneticPr fontId="2" type="noConversion"/>
  </si>
  <si>
    <t xml:space="preserve">    다만, 그 통지가 주주명부상 주주의 주소에 계속 3년간 도달하지 아니한 경우에는 회사는 해당 주주에게 총회의 소집을 통지하지 아니할 수 있다.</t>
    <phoneticPr fontId="2" type="noConversion"/>
  </si>
  <si>
    <t>② 제1항의 통지서에는 회의의 목적사항을 적어야 한다.</t>
    <phoneticPr fontId="2" type="noConversion"/>
  </si>
  <si>
    <t>③ 제1항에도 불구하고 자본금 총액이 10억원 미만인 회사가 주주총회를 소집하는 경우에는</t>
    <phoneticPr fontId="2" type="noConversion"/>
  </si>
  <si>
    <t xml:space="preserve">   주주총회일의 10일 전에 각 주주에게 서면으로 통지를 발송하거나 각 주주의 동의를 받아 전자문서로 통지를 발송할 수 있다. [개정 2014.5.20]</t>
    <phoneticPr fontId="2" type="noConversion"/>
  </si>
  <si>
    <t xml:space="preserve">    서면에 의한 결의로써 주주총회의 결의를 갈음할 수 있다.</t>
    <phoneticPr fontId="2" type="noConversion"/>
  </si>
  <si>
    <r>
      <t xml:space="preserve">    결의의 목적사항에 대하여</t>
    </r>
    <r>
      <rPr>
        <b/>
        <u/>
        <sz val="11"/>
        <color theme="3"/>
        <rFont val="굴림"/>
        <family val="3"/>
        <charset val="129"/>
      </rPr>
      <t xml:space="preserve"> 주주 전원</t>
    </r>
    <r>
      <rPr>
        <sz val="11"/>
        <color theme="1"/>
        <rFont val="굴림"/>
        <family val="3"/>
        <charset val="129"/>
      </rPr>
      <t>이 서면으로 동의를 한 때에는 서면에 의한 결의가 있는 것으로 본다. [개정 2014.5.20]</t>
    </r>
    <phoneticPr fontId="2" type="noConversion"/>
  </si>
  <si>
    <t>⑤ 제4항의 서면에 의한 결의는 주주총회의 결의와 같은 효력이 있다. [개정 2014.5.20]</t>
    <phoneticPr fontId="2" type="noConversion"/>
  </si>
  <si>
    <t>⑥ 서면에 의한 결의에 대하여는 주주총회에 관한 규정을 준용한다. [개정 2014.5.20]</t>
    <phoneticPr fontId="2" type="noConversion"/>
  </si>
  <si>
    <t>⑦ 제1항부터 제4항까지의 규정은 의결권 없는 주주에게는 적용하지 아니한다.</t>
    <phoneticPr fontId="2" type="noConversion"/>
  </si>
  <si>
    <t xml:space="preserve"> 다만, 제1항의 통지서에 적은 회의의 목적사항에 제360조의5, 제360조의22, 제374조의2, 제522조의3 </t>
    <phoneticPr fontId="2" type="noConversion"/>
  </si>
  <si>
    <t xml:space="preserve">또는 제530조의11에 따라 반대주주의 주식매수청구권이 인정되는 사항이 포함된 경우에는 그러하지 아니하다. </t>
    <phoneticPr fontId="2" type="noConversion"/>
  </si>
  <si>
    <t>[개정 2014.5.20, 2015.12.1] [[시행일 2016.3.2]]</t>
    <phoneticPr fontId="2" type="noConversion"/>
  </si>
  <si>
    <t>상법 제390조(이사회의 소집)</t>
    <phoneticPr fontId="2" type="noConversion"/>
  </si>
  <si>
    <t>①이사회는 각 이사가 소집한다. 그러나 이사회의 결의로 소집할 이사를 정한 때에는 그러하지 아니하다.</t>
    <phoneticPr fontId="2" type="noConversion"/>
  </si>
  <si>
    <t xml:space="preserve">② 제1항 단서의 규정에 의하여 소집권자로 지정되지 않은 다른 이사는 소집권자인 이사에게 이사회 소집을 요구할 수 있다. </t>
    <phoneticPr fontId="2" type="noConversion"/>
  </si>
  <si>
    <t xml:space="preserve">    소집권자인 이사가 정당한 이유없이 이사회 소집을 거절하는 경우에는 다른 이사가 이사회를 소집할 수 있다.[신설 2001.7.24.]</t>
    <phoneticPr fontId="2" type="noConversion"/>
  </si>
  <si>
    <t>③ 이사회를 소집함에는 회일을 정하고 그 1주간전에 각 이사 및 감사에 대하여 통지를 발송하여야 한다.</t>
    <phoneticPr fontId="2" type="noConversion"/>
  </si>
  <si>
    <t xml:space="preserve">    그러나 그 기간은 정관으로 단축할 수 있다. [개정 84·4·10, 2001.7.24.]</t>
    <phoneticPr fontId="2" type="noConversion"/>
  </si>
  <si>
    <t>④이사회는 이사 및 감사전원의 동의가 있는 때에는 제3항의 절차없이 언제든지 회의할 수 있다. [개정 84·4·10, 2001.7.24.]</t>
    <phoneticPr fontId="2" type="noConversion"/>
  </si>
  <si>
    <t>상법 제354조 (주주명부의 폐쇄, 기준일)</t>
    <phoneticPr fontId="2" type="noConversion"/>
  </si>
  <si>
    <t>① 회사는 의결권을 행사하거나 배당을 받을 자 기타 주주 또는 질권자로서 권리를 행사할 자를 정하기 위하여</t>
    <phoneticPr fontId="2" type="noConversion"/>
  </si>
  <si>
    <t xml:space="preserve">    일정한 기간을 정하여 주주명부의 기재변경을 정지하거나 일정한 날에 주주명부에 기재된 주주 또는 질권자를 </t>
    <phoneticPr fontId="2" type="noConversion"/>
  </si>
  <si>
    <t xml:space="preserve">    그 권리를 행사할 주주 또는 질권자로 볼 수 있다. [개정 84·4·10]</t>
    <phoneticPr fontId="2" type="noConversion"/>
  </si>
  <si>
    <t>③ 제1항의 날은 주주 또는 질권자로서 권리를 행사할 날에 앞선 3월내의 날로 정하여야 한다. [개정 84·4·10]</t>
    <phoneticPr fontId="2" type="noConversion"/>
  </si>
  <si>
    <t>② 제1항의 기간은 3월을 초과하지 못한다. [개정 84·4·10]</t>
    <phoneticPr fontId="2" type="noConversion"/>
  </si>
  <si>
    <t xml:space="preserve">④ 회사가 제1항의 기간 또는 날을 정한 때에는 그 기간 또는 날의 2주간전에 이를 공고하여야 한다. </t>
    <phoneticPr fontId="2" type="noConversion"/>
  </si>
  <si>
    <t xml:space="preserve">    그러나 정관으로 그 기간 또는 날을 지정한 때에는 그러하지 아니하다.</t>
    <phoneticPr fontId="2" type="noConversion"/>
  </si>
  <si>
    <t>다만, 당사의 이사가 3인 미만인 경우 이사회의 결의는 주주총회의 결의로 한다.</t>
    <phoneticPr fontId="2" type="noConversion"/>
  </si>
  <si>
    <t>주황규</t>
  </si>
  <si>
    <t>김미란</t>
  </si>
  <si>
    <t>주식회사 선우코리아</t>
  </si>
  <si>
    <t>충남 천안시 서북구 오성로 103,6층(두정동,청풍프라자)</t>
  </si>
  <si>
    <t>충청남도 천안시 서북구 오성26로 123, 123동 1234호(불당동, 천안두정파크푸르지오1단지)</t>
    <phoneticPr fontId="2" type="noConversion"/>
  </si>
  <si>
    <t>배정기준일 공고생략, 소집절차생략 등 상법 제363조(소집의 통지), 제354조(주주명부의 폐쇄, 기준일)</t>
    <phoneticPr fontId="2" type="noConversion"/>
  </si>
  <si>
    <t>의 기간을 단축하여 기준일을</t>
    <phoneticPr fontId="2" type="noConversion"/>
  </si>
  <si>
    <t>배정기준일 공고생략, 소집절차생략 등 상법 제363조(또는 제390조(이사회의 소집)), 제354조의 기간을 단축하여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</si>
</sst>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yyyy&quot;년&quot;\ m&quot;월&quot;\ d&quot;일&quot;;@"/>
    <numFmt numFmtId="177" formatCode="yyyy&quot;년&quot;\ \ \ \ m&quot;월&quot;\ \ \ \ d&quot;일&quot;;@"/>
    <numFmt numFmtId="178" formatCode="yyyy\.\ \ mm\.\ \ dd\."/>
    <numFmt numFmtId="179" formatCode="yyyy\.\ m\.\ d\."/>
    <numFmt numFmtId="180" formatCode="000000\-0000000"/>
    <numFmt numFmtId="181" formatCode="&quot;금&quot;#,##0&quot;원&quot;"/>
  </numFmts>
  <fonts count="6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rgb="FF00206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4"/>
      <color rgb="FF002060"/>
      <name val="굴림"/>
      <family val="3"/>
      <charset val="129"/>
    </font>
    <font>
      <sz val="11"/>
      <color rgb="FFC00000"/>
      <name val="굴림"/>
      <family val="3"/>
      <charset val="129"/>
    </font>
    <font>
      <b/>
      <sz val="11"/>
      <color rgb="FFC00000"/>
      <name val="굴림"/>
      <family val="3"/>
      <charset val="129"/>
    </font>
    <font>
      <sz val="16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25"/>
      <color theme="1"/>
      <name val="맑은 고딕"/>
      <family val="2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12"/>
      <color rgb="FF002060"/>
      <name val="굴림"/>
      <family val="3"/>
      <charset val="129"/>
    </font>
    <font>
      <b/>
      <sz val="13"/>
      <color rgb="FF002060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color rgb="FFC00000"/>
      <name val="맑은 고딕"/>
      <family val="2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0070C0"/>
      <name val="굴림"/>
      <family val="3"/>
      <charset val="129"/>
    </font>
    <font>
      <sz val="10"/>
      <color rgb="FF666666"/>
      <name val="굴림"/>
      <family val="3"/>
      <charset val="129"/>
    </font>
    <font>
      <b/>
      <sz val="10"/>
      <color rgb="FF666666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8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7030A0"/>
      <name val="굴림"/>
      <family val="3"/>
      <charset val="129"/>
    </font>
    <font>
      <b/>
      <sz val="11"/>
      <color rgb="FF7030A0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b/>
      <u/>
      <sz val="10"/>
      <color rgb="FF7030A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vertAlign val="superscript"/>
      <sz val="11"/>
      <color rgb="FFC00000"/>
      <name val="맑은 고딕"/>
      <family val="3"/>
      <charset val="129"/>
      <scheme val="minor"/>
    </font>
    <font>
      <b/>
      <vertAlign val="superscript"/>
      <sz val="11"/>
      <color rgb="FFC00000"/>
      <name val="맑은 고딕"/>
      <family val="3"/>
      <charset val="129"/>
      <scheme val="minor"/>
    </font>
    <font>
      <vertAlign val="superscript"/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555555"/>
      <name val="Arial"/>
      <family val="2"/>
    </font>
    <font>
      <b/>
      <u/>
      <sz val="11"/>
      <color rgb="FF7030A0"/>
      <name val="맑은 고딕"/>
      <family val="3"/>
      <charset val="129"/>
      <scheme val="minor"/>
    </font>
    <font>
      <b/>
      <u/>
      <sz val="11"/>
      <color rgb="FFC00000"/>
      <name val="맑은 고딕"/>
      <family val="3"/>
      <charset val="129"/>
      <scheme val="minor"/>
    </font>
    <font>
      <b/>
      <u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8"/>
      <color theme="0" tint="-0.499984740745262"/>
      <name val="굴림"/>
      <family val="3"/>
      <charset val="129"/>
    </font>
    <font>
      <b/>
      <u/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18"/>
      <color rgb="FFC00000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b/>
      <u/>
      <sz val="11"/>
      <color rgb="FF002060"/>
      <name val="맑은 고딕"/>
      <family val="3"/>
      <charset val="129"/>
      <scheme val="minor"/>
    </font>
    <font>
      <b/>
      <sz val="11"/>
      <color theme="7"/>
      <name val="굴림"/>
      <family val="3"/>
      <charset val="129"/>
    </font>
    <font>
      <sz val="11"/>
      <color rgb="FF00206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3"/>
      <name val="굴림"/>
      <family val="3"/>
      <charset val="129"/>
    </font>
    <font>
      <b/>
      <u/>
      <sz val="11"/>
      <color theme="3"/>
      <name val="굴림"/>
      <family val="3"/>
      <charset val="129"/>
    </font>
    <font>
      <b/>
      <sz val="11"/>
      <color rgb="FF0070C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36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4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12" fillId="0" borderId="0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 wrapText="1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right" vertical="center"/>
    </xf>
    <xf numFmtId="0" fontId="15" fillId="0" borderId="0" xfId="0" applyFont="1" applyBorder="1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17" fillId="0" borderId="9" xfId="0" applyFont="1" applyBorder="1" applyAlignment="1">
      <alignment vertical="center" shrinkToFit="1"/>
    </xf>
    <xf numFmtId="0" fontId="20" fillId="0" borderId="8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8" xfId="0" quotePrefix="1" applyBorder="1">
      <alignment vertical="center"/>
    </xf>
    <xf numFmtId="0" fontId="18" fillId="0" borderId="2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178" fontId="21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14" fontId="4" fillId="0" borderId="0" xfId="0" applyNumberFormat="1" applyFont="1" applyAlignment="1">
      <alignment horizontal="centerContinuous"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179" fontId="21" fillId="0" borderId="8" xfId="0" applyNumberFormat="1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13" fillId="0" borderId="9" xfId="0" applyFont="1" applyBorder="1" applyAlignment="1">
      <alignment horizontal="centerContinuous"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Continuous" vertical="center"/>
    </xf>
    <xf numFmtId="0" fontId="25" fillId="0" borderId="0" xfId="0" applyFont="1">
      <alignment vertical="center"/>
    </xf>
    <xf numFmtId="3" fontId="25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41" fontId="25" fillId="0" borderId="13" xfId="1" applyFont="1" applyBorder="1">
      <alignment vertical="center"/>
    </xf>
    <xf numFmtId="41" fontId="0" fillId="0" borderId="13" xfId="1" applyFont="1" applyBorder="1">
      <alignment vertical="center"/>
    </xf>
    <xf numFmtId="9" fontId="0" fillId="0" borderId="13" xfId="2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25" fillId="0" borderId="0" xfId="0" applyNumberFormat="1" applyFont="1">
      <alignment vertical="center"/>
    </xf>
    <xf numFmtId="0" fontId="24" fillId="0" borderId="13" xfId="0" applyFont="1" applyBorder="1" applyAlignment="1">
      <alignment horizontal="center" vertical="center"/>
    </xf>
    <xf numFmtId="41" fontId="25" fillId="0" borderId="0" xfId="1" applyFont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16" fillId="0" borderId="13" xfId="0" applyFont="1" applyBorder="1">
      <alignment vertical="center"/>
    </xf>
    <xf numFmtId="0" fontId="19" fillId="0" borderId="0" xfId="0" applyFont="1">
      <alignment vertical="center"/>
    </xf>
    <xf numFmtId="41" fontId="25" fillId="2" borderId="13" xfId="1" applyFont="1" applyFill="1" applyBorder="1">
      <alignment vertical="center"/>
    </xf>
    <xf numFmtId="9" fontId="0" fillId="0" borderId="13" xfId="0" applyNumberFormat="1" applyBorder="1">
      <alignment vertical="center"/>
    </xf>
    <xf numFmtId="0" fontId="21" fillId="0" borderId="0" xfId="0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8" fillId="0" borderId="0" xfId="0" applyFont="1">
      <alignment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180" fontId="0" fillId="0" borderId="13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2" fillId="0" borderId="0" xfId="0" applyFont="1" applyBorder="1">
      <alignment vertical="center"/>
    </xf>
    <xf numFmtId="3" fontId="0" fillId="0" borderId="13" xfId="1" applyNumberFormat="1" applyFon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5" fillId="0" borderId="14" xfId="0" applyFont="1" applyBorder="1">
      <alignment vertical="center"/>
    </xf>
    <xf numFmtId="0" fontId="0" fillId="0" borderId="14" xfId="0" applyBorder="1">
      <alignment vertical="center"/>
    </xf>
    <xf numFmtId="3" fontId="0" fillId="0" borderId="15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20" xfId="1" applyNumberFormat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3" fontId="0" fillId="0" borderId="21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0" fillId="0" borderId="24" xfId="1" applyNumberFormat="1" applyFon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3" fontId="0" fillId="0" borderId="25" xfId="1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3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18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0" fontId="4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6" fillId="0" borderId="0" xfId="0" applyFont="1">
      <alignment vertical="center"/>
    </xf>
    <xf numFmtId="0" fontId="0" fillId="0" borderId="30" xfId="0" applyBorder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47" fillId="0" borderId="0" xfId="3">
      <alignment vertical="center"/>
    </xf>
    <xf numFmtId="0" fontId="50" fillId="0" borderId="0" xfId="0" applyFont="1" applyAlignment="1">
      <alignment horizontal="left" vertical="center" wrapText="1"/>
    </xf>
    <xf numFmtId="0" fontId="0" fillId="0" borderId="0" xfId="0" quotePrefix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3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51" fillId="0" borderId="0" xfId="0" applyFont="1">
      <alignment vertical="center"/>
    </xf>
    <xf numFmtId="0" fontId="60" fillId="0" borderId="0" xfId="0" applyFont="1">
      <alignment vertical="center"/>
    </xf>
    <xf numFmtId="0" fontId="41" fillId="0" borderId="0" xfId="0" quotePrefix="1" applyFont="1">
      <alignment vertical="center"/>
    </xf>
    <xf numFmtId="0" fontId="56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5" fillId="3" borderId="0" xfId="0" applyFont="1" applyFill="1" applyAlignment="1">
      <alignment horizontal="center" vertical="center"/>
    </xf>
    <xf numFmtId="0" fontId="62" fillId="0" borderId="10" xfId="0" applyFont="1" applyBorder="1">
      <alignment vertical="center"/>
    </xf>
    <xf numFmtId="0" fontId="3" fillId="0" borderId="30" xfId="0" applyFont="1" applyBorder="1">
      <alignment vertical="center"/>
    </xf>
    <xf numFmtId="176" fontId="4" fillId="0" borderId="0" xfId="0" applyNumberFormat="1" applyFont="1" applyAlignment="1">
      <alignment vertical="center"/>
    </xf>
    <xf numFmtId="0" fontId="7" fillId="0" borderId="0" xfId="0" applyFont="1">
      <alignment vertical="center"/>
    </xf>
    <xf numFmtId="0" fontId="6" fillId="0" borderId="39" xfId="0" applyFont="1" applyBorder="1" applyAlignment="1">
      <alignment horizontal="centerContinuous"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23" fillId="0" borderId="0" xfId="0" applyFont="1" applyBorder="1">
      <alignment vertical="center"/>
    </xf>
    <xf numFmtId="0" fontId="23" fillId="0" borderId="43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30" xfId="0" applyFont="1" applyBorder="1" applyAlignment="1">
      <alignment horizontal="right" vertical="center"/>
    </xf>
    <xf numFmtId="0" fontId="55" fillId="0" borderId="30" xfId="0" applyFont="1" applyBorder="1" applyAlignment="1">
      <alignment horizontal="left" vertical="center"/>
    </xf>
    <xf numFmtId="0" fontId="3" fillId="0" borderId="40" xfId="0" applyFont="1" applyBorder="1">
      <alignment vertical="center"/>
    </xf>
    <xf numFmtId="0" fontId="23" fillId="0" borderId="42" xfId="0" applyFont="1" applyBorder="1">
      <alignment vertical="center"/>
    </xf>
    <xf numFmtId="176" fontId="4" fillId="0" borderId="43" xfId="0" applyNumberFormat="1" applyFont="1" applyBorder="1" applyAlignment="1">
      <alignment vertical="center"/>
    </xf>
    <xf numFmtId="0" fontId="3" fillId="0" borderId="39" xfId="0" applyFont="1" applyBorder="1">
      <alignment vertical="center"/>
    </xf>
    <xf numFmtId="0" fontId="2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Continuous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176" fontId="12" fillId="0" borderId="0" xfId="0" applyNumberFormat="1" applyFont="1" applyAlignment="1">
      <alignment vertical="center"/>
    </xf>
    <xf numFmtId="176" fontId="64" fillId="0" borderId="0" xfId="0" applyNumberFormat="1" applyFont="1" applyAlignment="1">
      <alignment horizontal="center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67" fillId="0" borderId="0" xfId="0" applyFont="1">
      <alignment vertical="center"/>
    </xf>
    <xf numFmtId="0" fontId="67" fillId="0" borderId="0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80" fontId="27" fillId="0" borderId="0" xfId="0" applyNumberFormat="1" applyFont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3" fontId="4" fillId="0" borderId="0" xfId="0" applyNumberFormat="1" applyFont="1" applyAlignment="1">
      <alignment horizontal="right" vertical="center"/>
    </xf>
    <xf numFmtId="9" fontId="9" fillId="0" borderId="1" xfId="2" applyFont="1" applyBorder="1" applyAlignment="1">
      <alignment horizontal="center" vertical="center"/>
    </xf>
    <xf numFmtId="9" fontId="9" fillId="0" borderId="2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0" fontId="2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177" fontId="4" fillId="0" borderId="0" xfId="0" applyNumberFormat="1" applyFont="1" applyAlignment="1">
      <alignment horizontal="center" vertical="center" shrinkToFit="1"/>
    </xf>
    <xf numFmtId="0" fontId="16" fillId="0" borderId="0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6" fillId="0" borderId="2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indent="1" shrinkToFit="1"/>
    </xf>
    <xf numFmtId="0" fontId="16" fillId="0" borderId="3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left" vertical="center" indent="1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1" fontId="21" fillId="0" borderId="6" xfId="0" applyNumberFormat="1" applyFont="1" applyBorder="1" applyAlignment="1">
      <alignment horizontal="center" vertical="center"/>
    </xf>
    <xf numFmtId="41" fontId="21" fillId="0" borderId="5" xfId="0" applyNumberFormat="1" applyFont="1" applyBorder="1" applyAlignment="1">
      <alignment horizontal="center" vertical="center"/>
    </xf>
    <xf numFmtId="41" fontId="21" fillId="0" borderId="10" xfId="0" applyNumberFormat="1" applyFont="1" applyBorder="1" applyAlignment="1">
      <alignment horizontal="center" vertical="center"/>
    </xf>
    <xf numFmtId="41" fontId="21" fillId="0" borderId="1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79" fontId="21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distributed" vertical="center"/>
    </xf>
    <xf numFmtId="3" fontId="21" fillId="0" borderId="2" xfId="1" applyNumberFormat="1" applyFont="1" applyBorder="1" applyAlignment="1">
      <alignment horizontal="right" vertical="center"/>
    </xf>
    <xf numFmtId="3" fontId="21" fillId="0" borderId="3" xfId="1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 shrinkToFit="1"/>
    </xf>
    <xf numFmtId="3" fontId="21" fillId="0" borderId="2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31" fontId="0" fillId="0" borderId="0" xfId="0" applyNumberForma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76" fontId="3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64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81" fontId="3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35" fillId="0" borderId="0" xfId="0" applyNumberFormat="1" applyFont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35" fillId="0" borderId="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3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181" fontId="3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1495425</xdr:colOff>
      <xdr:row>0</xdr:row>
      <xdr:rowOff>9525</xdr:rowOff>
    </xdr:from>
    <xdr:to>
      <xdr:col>9</xdr:col>
      <xdr:colOff>4257675</xdr:colOff>
      <xdr:row>9</xdr:row>
      <xdr:rowOff>161925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5B9A683-1606-4D0A-BCD3-3252BDFEC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7075" y="9525"/>
          <a:ext cx="2762250" cy="2038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99</xdr:row>
      <xdr:rowOff>0</xdr:rowOff>
    </xdr:from>
    <xdr:to>
      <xdr:col>8</xdr:col>
      <xdr:colOff>19818</xdr:colOff>
      <xdr:row>136</xdr:row>
      <xdr:rowOff>77293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54044C5-6CE8-4B9F-B663-4F4A4966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5125"/>
          <a:ext cx="5506218" cy="7830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8</xdr:col>
      <xdr:colOff>10292</xdr:colOff>
      <xdr:row>91</xdr:row>
      <xdr:rowOff>29661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BF5C76E1-9B79-4495-9C9F-E712A6F6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00"/>
          <a:ext cx="5496692" cy="77830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10</xdr:col>
      <xdr:colOff>677327</xdr:colOff>
      <xdr:row>172</xdr:row>
      <xdr:rowOff>48451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B7372F5-9881-4EF6-8C96-AD1425887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99025"/>
          <a:ext cx="7535327" cy="5915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11</xdr:col>
      <xdr:colOff>228600</xdr:colOff>
      <xdr:row>212</xdr:row>
      <xdr:rowOff>151780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290AF956-C7F6-4480-985C-0FBDA24D6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75975"/>
          <a:ext cx="7772400" cy="8324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252841</xdr:colOff>
      <xdr:row>50</xdr:row>
      <xdr:rowOff>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3A0BA54-40BD-4526-AE2F-AF29049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19100"/>
          <a:ext cx="7110841" cy="1005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22</xdr:col>
      <xdr:colOff>252841</xdr:colOff>
      <xdr:row>50</xdr:row>
      <xdr:rowOff>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EAD848D6-6183-4BD9-A497-D4C3F4E16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419100"/>
          <a:ext cx="7110841" cy="100584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</xdr:row>
      <xdr:rowOff>0</xdr:rowOff>
    </xdr:from>
    <xdr:to>
      <xdr:col>33</xdr:col>
      <xdr:colOff>252841</xdr:colOff>
      <xdr:row>50</xdr:row>
      <xdr:rowOff>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935A6E3D-39A1-4015-A63D-805ECA26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419100"/>
          <a:ext cx="711084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skkimlaw.tistory.com/entry/%EC%A4%91%EA%B0%84%EB%B0%B0%EB%8B%B9" TargetMode="External"/><Relationship Id="rId3" Type="http://schemas.openxmlformats.org/officeDocument/2006/relationships/hyperlink" Target="https://m.blog.naver.com/PostView.nhn?blogId=kyungp1&amp;logNo=220277948337&amp;proxyReferer=https:%2F%2Fwww.google.com%2F" TargetMode="External"/><Relationship Id="rId7" Type="http://schemas.openxmlformats.org/officeDocument/2006/relationships/hyperlink" Target="https://brunch.co.kr/@jaeyunchoi/28" TargetMode="External"/><Relationship Id="rId2" Type="http://schemas.openxmlformats.org/officeDocument/2006/relationships/hyperlink" Target="https://149c.tistory.com/45" TargetMode="External"/><Relationship Id="rId1" Type="http://schemas.openxmlformats.org/officeDocument/2006/relationships/hyperlink" Target="https://mirumiu.tistory.com/15" TargetMode="External"/><Relationship Id="rId6" Type="http://schemas.openxmlformats.org/officeDocument/2006/relationships/hyperlink" Target="https://brunch.co.kr/@jaeyunchoi/28" TargetMode="External"/><Relationship Id="rId5" Type="http://schemas.openxmlformats.org/officeDocument/2006/relationships/hyperlink" Target="http://joseplus.com/news/newsview.php?ncode=1065600885364133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scribble-doodle.tistory.com/entry/%EC%9D%B4%EC%82%AC%EA%B0%80-2%EB%AA%85%EC%9D%B4%EC%96%B4%EB%8F%84-%EC%9D%B4%EC%82%AC%ED%9A%8C%EC%9D%B8%EA%B0%80%EC%9A%94" TargetMode="External"/><Relationship Id="rId9" Type="http://schemas.openxmlformats.org/officeDocument/2006/relationships/hyperlink" Target="http://www.josetongsin.com/news/view.html?section=142&amp;category=143&amp;no=18786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log.rocketpunch.com/2018/01/19/how-to-change-the-meeting-of-shareholders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josetongsin.com/news/view.html?section=142&amp;category=143&amp;no=18786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cribble-doodle.tistory.com/entry/%EC%9D%B4%EC%82%AC%EA%B0%80-2%EB%AA%85%EC%9D%B4%EC%96%B4%EB%8F%84-%EC%9D%B4%EC%82%AC%ED%9A%8C%EC%9D%B8%EA%B0%80%EC%9A%94" TargetMode="External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5"/>
  <sheetViews>
    <sheetView showGridLines="0" workbookViewId="0">
      <selection activeCell="C14" sqref="C14"/>
    </sheetView>
  </sheetViews>
  <sheetFormatPr defaultRowHeight="16.5" x14ac:dyDescent="0.3"/>
  <sheetData>
    <row r="1" spans="1:1" x14ac:dyDescent="0.3">
      <c r="A1" s="96" t="s">
        <v>214</v>
      </c>
    </row>
    <row r="2" spans="1:1" x14ac:dyDescent="0.3">
      <c r="A2" s="96"/>
    </row>
    <row r="3" spans="1:1" x14ac:dyDescent="0.3">
      <c r="A3" s="97" t="s">
        <v>215</v>
      </c>
    </row>
    <row r="4" spans="1:1" x14ac:dyDescent="0.3">
      <c r="A4" s="97" t="s">
        <v>216</v>
      </c>
    </row>
    <row r="5" spans="1:1" x14ac:dyDescent="0.3">
      <c r="A5" s="96" t="s">
        <v>217</v>
      </c>
    </row>
    <row r="6" spans="1:1" x14ac:dyDescent="0.3">
      <c r="A6" s="96" t="s">
        <v>218</v>
      </c>
    </row>
    <row r="7" spans="1:1" x14ac:dyDescent="0.3">
      <c r="A7" s="96" t="s">
        <v>219</v>
      </c>
    </row>
    <row r="8" spans="1:1" x14ac:dyDescent="0.3">
      <c r="A8" s="96" t="s">
        <v>220</v>
      </c>
    </row>
    <row r="9" spans="1:1" x14ac:dyDescent="0.3">
      <c r="A9" s="96" t="s">
        <v>221</v>
      </c>
    </row>
    <row r="10" spans="1:1" x14ac:dyDescent="0.3">
      <c r="A10" s="96" t="s">
        <v>222</v>
      </c>
    </row>
    <row r="11" spans="1:1" x14ac:dyDescent="0.3">
      <c r="A11" s="96" t="s">
        <v>223</v>
      </c>
    </row>
    <row r="12" spans="1:1" x14ac:dyDescent="0.3">
      <c r="A12" s="96" t="s">
        <v>224</v>
      </c>
    </row>
    <row r="13" spans="1:1" x14ac:dyDescent="0.3">
      <c r="A13" s="96" t="s">
        <v>225</v>
      </c>
    </row>
    <row r="14" spans="1:1" x14ac:dyDescent="0.3">
      <c r="A14" s="96" t="s">
        <v>226</v>
      </c>
    </row>
    <row r="15" spans="1:1" x14ac:dyDescent="0.3">
      <c r="A15" s="96" t="s">
        <v>227</v>
      </c>
    </row>
    <row r="16" spans="1:1" x14ac:dyDescent="0.3">
      <c r="A16" s="96" t="s">
        <v>228</v>
      </c>
    </row>
    <row r="17" spans="1:1" x14ac:dyDescent="0.3">
      <c r="A17" s="96" t="s">
        <v>229</v>
      </c>
    </row>
    <row r="18" spans="1:1" x14ac:dyDescent="0.3">
      <c r="A18" s="96" t="s">
        <v>230</v>
      </c>
    </row>
    <row r="19" spans="1:1" x14ac:dyDescent="0.3">
      <c r="A19" s="96" t="s">
        <v>231</v>
      </c>
    </row>
    <row r="20" spans="1:1" x14ac:dyDescent="0.3">
      <c r="A20" s="96" t="s">
        <v>232</v>
      </c>
    </row>
    <row r="21" spans="1:1" x14ac:dyDescent="0.3">
      <c r="A21" s="96" t="s">
        <v>233</v>
      </c>
    </row>
    <row r="22" spans="1:1" x14ac:dyDescent="0.3">
      <c r="A22" s="96" t="s">
        <v>234</v>
      </c>
    </row>
    <row r="23" spans="1:1" x14ac:dyDescent="0.3">
      <c r="A23" s="96" t="s">
        <v>235</v>
      </c>
    </row>
    <row r="24" spans="1:1" x14ac:dyDescent="0.3">
      <c r="A24" s="96" t="s">
        <v>236</v>
      </c>
    </row>
    <row r="25" spans="1:1" x14ac:dyDescent="0.3">
      <c r="A25" s="96" t="s">
        <v>237</v>
      </c>
    </row>
    <row r="26" spans="1:1" x14ac:dyDescent="0.3">
      <c r="A26" s="96" t="s">
        <v>238</v>
      </c>
    </row>
    <row r="27" spans="1:1" x14ac:dyDescent="0.3">
      <c r="A27" s="96"/>
    </row>
    <row r="28" spans="1:1" x14ac:dyDescent="0.3">
      <c r="A28" s="97" t="s">
        <v>239</v>
      </c>
    </row>
    <row r="29" spans="1:1" x14ac:dyDescent="0.3">
      <c r="A29" s="97" t="s">
        <v>240</v>
      </c>
    </row>
    <row r="30" spans="1:1" x14ac:dyDescent="0.3">
      <c r="A30" s="96" t="s">
        <v>241</v>
      </c>
    </row>
    <row r="31" spans="1:1" x14ac:dyDescent="0.3">
      <c r="A31" s="96" t="s">
        <v>242</v>
      </c>
    </row>
    <row r="32" spans="1:1" x14ac:dyDescent="0.3">
      <c r="A32" s="96" t="s">
        <v>243</v>
      </c>
    </row>
    <row r="33" spans="1:1" x14ac:dyDescent="0.3">
      <c r="A33" s="96" t="s">
        <v>244</v>
      </c>
    </row>
    <row r="34" spans="1:1" x14ac:dyDescent="0.3">
      <c r="A34" s="96" t="s">
        <v>245</v>
      </c>
    </row>
    <row r="35" spans="1:1" x14ac:dyDescent="0.3">
      <c r="A35" s="96" t="s">
        <v>246</v>
      </c>
    </row>
    <row r="36" spans="1:1" x14ac:dyDescent="0.3">
      <c r="A36" s="96" t="s">
        <v>247</v>
      </c>
    </row>
    <row r="37" spans="1:1" x14ac:dyDescent="0.3">
      <c r="A37" s="96" t="s">
        <v>248</v>
      </c>
    </row>
    <row r="38" spans="1:1" x14ac:dyDescent="0.3">
      <c r="A38" s="96" t="s">
        <v>249</v>
      </c>
    </row>
    <row r="39" spans="1:1" x14ac:dyDescent="0.3">
      <c r="A39" s="96" t="s">
        <v>250</v>
      </c>
    </row>
    <row r="40" spans="1:1" x14ac:dyDescent="0.3">
      <c r="A40" s="96" t="s">
        <v>251</v>
      </c>
    </row>
    <row r="41" spans="1:1" x14ac:dyDescent="0.3">
      <c r="A41" s="96" t="s">
        <v>252</v>
      </c>
    </row>
    <row r="42" spans="1:1" x14ac:dyDescent="0.3">
      <c r="A42" s="96" t="s">
        <v>253</v>
      </c>
    </row>
    <row r="43" spans="1:1" x14ac:dyDescent="0.3">
      <c r="A43" s="96" t="s">
        <v>254</v>
      </c>
    </row>
    <row r="44" spans="1:1" x14ac:dyDescent="0.3">
      <c r="A44" s="96" t="s">
        <v>255</v>
      </c>
    </row>
    <row r="45" spans="1:1" x14ac:dyDescent="0.3">
      <c r="A45" s="96" t="s">
        <v>256</v>
      </c>
    </row>
    <row r="46" spans="1:1" x14ac:dyDescent="0.3">
      <c r="A46" s="96" t="s">
        <v>257</v>
      </c>
    </row>
    <row r="47" spans="1:1" x14ac:dyDescent="0.3">
      <c r="A47" s="96" t="s">
        <v>258</v>
      </c>
    </row>
    <row r="48" spans="1:1" x14ac:dyDescent="0.3">
      <c r="A48" s="96" t="s">
        <v>259</v>
      </c>
    </row>
    <row r="49" spans="1:1" x14ac:dyDescent="0.3">
      <c r="A49" s="96" t="s">
        <v>260</v>
      </c>
    </row>
    <row r="50" spans="1:1" x14ac:dyDescent="0.3">
      <c r="A50" s="96"/>
    </row>
    <row r="51" spans="1:1" x14ac:dyDescent="0.3">
      <c r="A51" s="97" t="s">
        <v>261</v>
      </c>
    </row>
    <row r="52" spans="1:1" x14ac:dyDescent="0.3">
      <c r="A52" s="96" t="s">
        <v>262</v>
      </c>
    </row>
    <row r="53" spans="1:1" x14ac:dyDescent="0.3">
      <c r="A53" s="96" t="s">
        <v>263</v>
      </c>
    </row>
    <row r="54" spans="1:1" x14ac:dyDescent="0.3">
      <c r="A54" s="96" t="s">
        <v>264</v>
      </c>
    </row>
    <row r="55" spans="1:1" x14ac:dyDescent="0.3">
      <c r="A55" s="96" t="s">
        <v>265</v>
      </c>
    </row>
    <row r="56" spans="1:1" x14ac:dyDescent="0.3">
      <c r="A56" s="96" t="s">
        <v>266</v>
      </c>
    </row>
    <row r="57" spans="1:1" x14ac:dyDescent="0.3">
      <c r="A57" s="96" t="s">
        <v>267</v>
      </c>
    </row>
    <row r="58" spans="1:1" x14ac:dyDescent="0.3">
      <c r="A58" s="96" t="s">
        <v>268</v>
      </c>
    </row>
    <row r="59" spans="1:1" x14ac:dyDescent="0.3">
      <c r="A59" s="96" t="s">
        <v>269</v>
      </c>
    </row>
    <row r="60" spans="1:1" x14ac:dyDescent="0.3">
      <c r="A60" s="96" t="s">
        <v>270</v>
      </c>
    </row>
    <row r="61" spans="1:1" x14ac:dyDescent="0.3">
      <c r="A61" s="96" t="s">
        <v>271</v>
      </c>
    </row>
    <row r="62" spans="1:1" x14ac:dyDescent="0.3">
      <c r="A62" s="96" t="s">
        <v>272</v>
      </c>
    </row>
    <row r="63" spans="1:1" x14ac:dyDescent="0.3">
      <c r="A63" s="96" t="s">
        <v>273</v>
      </c>
    </row>
    <row r="64" spans="1:1" x14ac:dyDescent="0.3">
      <c r="A64" s="96" t="s">
        <v>274</v>
      </c>
    </row>
    <row r="65" spans="1:1" x14ac:dyDescent="0.3">
      <c r="A65" s="96" t="s">
        <v>275</v>
      </c>
    </row>
    <row r="66" spans="1:1" x14ac:dyDescent="0.3">
      <c r="A66" s="96" t="s">
        <v>276</v>
      </c>
    </row>
    <row r="67" spans="1:1" x14ac:dyDescent="0.3">
      <c r="A67" s="96" t="s">
        <v>277</v>
      </c>
    </row>
    <row r="68" spans="1:1" x14ac:dyDescent="0.3">
      <c r="A68" s="96"/>
    </row>
    <row r="69" spans="1:1" x14ac:dyDescent="0.3">
      <c r="A69" s="97" t="s">
        <v>278</v>
      </c>
    </row>
    <row r="70" spans="1:1" x14ac:dyDescent="0.3">
      <c r="A70" s="98" t="s">
        <v>279</v>
      </c>
    </row>
    <row r="71" spans="1:1" x14ac:dyDescent="0.3">
      <c r="A71" s="96" t="s">
        <v>280</v>
      </c>
    </row>
    <row r="72" spans="1:1" x14ac:dyDescent="0.3">
      <c r="A72" s="96" t="s">
        <v>281</v>
      </c>
    </row>
    <row r="73" spans="1:1" x14ac:dyDescent="0.3">
      <c r="A73" s="96" t="s">
        <v>282</v>
      </c>
    </row>
    <row r="74" spans="1:1" x14ac:dyDescent="0.3">
      <c r="A74" s="96" t="s">
        <v>283</v>
      </c>
    </row>
    <row r="75" spans="1:1" x14ac:dyDescent="0.3">
      <c r="A75" s="96" t="s">
        <v>284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CE59-5DCC-434A-8430-1F4A1A715735}">
  <sheetPr>
    <tabColor rgb="FFC00000"/>
  </sheetPr>
  <dimension ref="A1"/>
  <sheetViews>
    <sheetView workbookViewId="0">
      <selection activeCell="J25" sqref="J25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14F74-788B-4819-BBB2-F5E5E3D10CD4}">
  <dimension ref="A2:AA379"/>
  <sheetViews>
    <sheetView showGridLines="0" topLeftCell="A30" workbookViewId="0">
      <selection activeCell="L44" sqref="L44"/>
    </sheetView>
  </sheetViews>
  <sheetFormatPr defaultRowHeight="16.5" x14ac:dyDescent="0.3"/>
  <sheetData>
    <row r="2" spans="1:1" x14ac:dyDescent="0.3">
      <c r="A2" t="s">
        <v>548</v>
      </c>
    </row>
    <row r="4" spans="1:1" x14ac:dyDescent="0.3">
      <c r="A4" t="s">
        <v>549</v>
      </c>
    </row>
    <row r="6" spans="1:1" ht="17.25" x14ac:dyDescent="0.3">
      <c r="A6" s="154" t="s">
        <v>550</v>
      </c>
    </row>
    <row r="7" spans="1:1" x14ac:dyDescent="0.3">
      <c r="A7" t="s">
        <v>551</v>
      </c>
    </row>
    <row r="9" spans="1:1" x14ac:dyDescent="0.3">
      <c r="A9" t="s">
        <v>552</v>
      </c>
    </row>
    <row r="11" spans="1:1" ht="17.25" x14ac:dyDescent="0.3">
      <c r="A11" s="154" t="s">
        <v>553</v>
      </c>
    </row>
    <row r="12" spans="1:1" x14ac:dyDescent="0.3">
      <c r="A12" t="s">
        <v>554</v>
      </c>
    </row>
    <row r="14" spans="1:1" x14ac:dyDescent="0.3">
      <c r="A14" t="s">
        <v>555</v>
      </c>
    </row>
    <row r="15" spans="1:1" x14ac:dyDescent="0.3">
      <c r="A15" t="s">
        <v>556</v>
      </c>
    </row>
    <row r="17" spans="1:1" ht="17.25" x14ac:dyDescent="0.3">
      <c r="A17" s="154" t="s">
        <v>557</v>
      </c>
    </row>
    <row r="18" spans="1:1" x14ac:dyDescent="0.3">
      <c r="A18" t="s">
        <v>558</v>
      </c>
    </row>
    <row r="20" spans="1:1" x14ac:dyDescent="0.3">
      <c r="A20" t="s">
        <v>555</v>
      </c>
    </row>
    <row r="21" spans="1:1" x14ac:dyDescent="0.3">
      <c r="A21" t="s">
        <v>559</v>
      </c>
    </row>
    <row r="23" spans="1:1" x14ac:dyDescent="0.3">
      <c r="A23" t="s">
        <v>560</v>
      </c>
    </row>
    <row r="25" spans="1:1" x14ac:dyDescent="0.3">
      <c r="A25" t="s">
        <v>561</v>
      </c>
    </row>
    <row r="27" spans="1:1" x14ac:dyDescent="0.3">
      <c r="A27" t="s">
        <v>582</v>
      </c>
    </row>
    <row r="29" spans="1:1" ht="17.25" x14ac:dyDescent="0.3">
      <c r="A29" s="154" t="s">
        <v>562</v>
      </c>
    </row>
    <row r="31" spans="1:1" x14ac:dyDescent="0.3">
      <c r="A31" t="s">
        <v>563</v>
      </c>
    </row>
    <row r="33" spans="1:26" x14ac:dyDescent="0.3">
      <c r="A33" t="s">
        <v>564</v>
      </c>
    </row>
    <row r="36" spans="1:26" ht="17.25" x14ac:dyDescent="0.3">
      <c r="A36" s="154" t="s">
        <v>565</v>
      </c>
    </row>
    <row r="37" spans="1:26" x14ac:dyDescent="0.3">
      <c r="A37" t="s">
        <v>566</v>
      </c>
    </row>
    <row r="39" spans="1:26" ht="17.25" thickBot="1" x14ac:dyDescent="0.35">
      <c r="A39" s="155"/>
      <c r="B39" s="155"/>
      <c r="C39" s="155"/>
      <c r="D39" s="155"/>
      <c r="E39" s="155"/>
      <c r="F39" s="155"/>
      <c r="G39" s="155"/>
      <c r="H39" s="155"/>
    </row>
    <row r="41" spans="1:26" ht="20.25" x14ac:dyDescent="0.3">
      <c r="A41" s="156" t="s">
        <v>567</v>
      </c>
    </row>
    <row r="43" spans="1:26" x14ac:dyDescent="0.3">
      <c r="A43" t="s">
        <v>568</v>
      </c>
    </row>
    <row r="44" spans="1:26" x14ac:dyDescent="0.3">
      <c r="A44" t="s">
        <v>569</v>
      </c>
    </row>
    <row r="45" spans="1:26" x14ac:dyDescent="0.3">
      <c r="A45" t="s">
        <v>570</v>
      </c>
      <c r="P45" t="s">
        <v>866</v>
      </c>
    </row>
    <row r="46" spans="1:26" x14ac:dyDescent="0.3">
      <c r="A46" t="s">
        <v>581</v>
      </c>
      <c r="P46" s="158" t="s">
        <v>865</v>
      </c>
    </row>
    <row r="48" spans="1:26" x14ac:dyDescent="0.3">
      <c r="C48" s="338">
        <v>42339</v>
      </c>
      <c r="D48" s="227"/>
      <c r="P48" s="326" t="s">
        <v>883</v>
      </c>
      <c r="Q48" s="327"/>
      <c r="R48" s="328"/>
      <c r="S48" s="326" t="s">
        <v>888</v>
      </c>
      <c r="T48" s="327"/>
      <c r="U48" s="328"/>
      <c r="V48" s="326" t="s">
        <v>892</v>
      </c>
      <c r="W48" s="327"/>
      <c r="X48" s="327"/>
      <c r="Y48" s="327"/>
      <c r="Z48" s="328"/>
    </row>
    <row r="49" spans="1:26" x14ac:dyDescent="0.3">
      <c r="P49" s="271" t="s">
        <v>884</v>
      </c>
      <c r="Q49" s="272"/>
      <c r="R49" s="273"/>
      <c r="S49" s="271" t="s">
        <v>889</v>
      </c>
      <c r="T49" s="272"/>
      <c r="U49" s="273"/>
      <c r="V49" s="329" t="s">
        <v>893</v>
      </c>
      <c r="W49" s="330"/>
      <c r="X49" s="330"/>
      <c r="Y49" s="330"/>
      <c r="Z49" s="331"/>
    </row>
    <row r="50" spans="1:26" x14ac:dyDescent="0.3">
      <c r="B50" s="148" t="s">
        <v>571</v>
      </c>
      <c r="C50" t="s">
        <v>572</v>
      </c>
      <c r="D50" t="s">
        <v>574</v>
      </c>
      <c r="F50" s="148" t="s">
        <v>571</v>
      </c>
      <c r="G50" t="s">
        <v>575</v>
      </c>
      <c r="H50" t="s">
        <v>574</v>
      </c>
      <c r="P50" s="216" t="s">
        <v>897</v>
      </c>
      <c r="Q50" s="271" t="s">
        <v>885</v>
      </c>
      <c r="R50" s="273"/>
      <c r="S50" s="271" t="s">
        <v>890</v>
      </c>
      <c r="T50" s="272"/>
      <c r="U50" s="273"/>
      <c r="V50" s="329" t="s">
        <v>894</v>
      </c>
      <c r="W50" s="330"/>
      <c r="X50" s="330"/>
      <c r="Y50" s="330"/>
      <c r="Z50" s="331"/>
    </row>
    <row r="51" spans="1:26" x14ac:dyDescent="0.3">
      <c r="B51" s="148" t="s">
        <v>571</v>
      </c>
      <c r="C51" t="s">
        <v>573</v>
      </c>
      <c r="D51" t="s">
        <v>574</v>
      </c>
      <c r="F51" s="148" t="s">
        <v>571</v>
      </c>
      <c r="G51" t="s">
        <v>576</v>
      </c>
      <c r="H51" t="s">
        <v>574</v>
      </c>
      <c r="P51" s="217" t="s">
        <v>898</v>
      </c>
      <c r="Q51" s="271" t="s">
        <v>886</v>
      </c>
      <c r="R51" s="273"/>
      <c r="S51" s="271" t="s">
        <v>891</v>
      </c>
      <c r="T51" s="272"/>
      <c r="U51" s="273"/>
      <c r="V51" s="329" t="s">
        <v>895</v>
      </c>
      <c r="W51" s="330"/>
      <c r="X51" s="330"/>
      <c r="Y51" s="330"/>
      <c r="Z51" s="331"/>
    </row>
    <row r="52" spans="1:26" x14ac:dyDescent="0.3">
      <c r="P52" s="217" t="s">
        <v>899</v>
      </c>
      <c r="Q52" s="280" t="s">
        <v>887</v>
      </c>
      <c r="R52" s="282"/>
      <c r="S52" s="280" t="s">
        <v>890</v>
      </c>
      <c r="T52" s="281"/>
      <c r="U52" s="282"/>
      <c r="V52" s="332" t="s">
        <v>896</v>
      </c>
      <c r="W52" s="333"/>
      <c r="X52" s="333"/>
      <c r="Y52" s="333"/>
      <c r="Z52" s="334"/>
    </row>
    <row r="53" spans="1:26" ht="17.25" thickBot="1" x14ac:dyDescent="0.35">
      <c r="A53" s="155"/>
      <c r="B53" s="155"/>
      <c r="C53" s="155"/>
      <c r="D53" s="155"/>
      <c r="E53" s="155"/>
      <c r="F53" s="155"/>
      <c r="G53" s="155"/>
      <c r="H53" s="155"/>
      <c r="P53" s="218" t="s">
        <v>900</v>
      </c>
      <c r="Q53" s="283"/>
      <c r="R53" s="285"/>
      <c r="S53" s="283"/>
      <c r="T53" s="284"/>
      <c r="U53" s="285"/>
      <c r="V53" s="335"/>
      <c r="W53" s="336"/>
      <c r="X53" s="336"/>
      <c r="Y53" s="336"/>
      <c r="Z53" s="337"/>
    </row>
    <row r="57" spans="1:26" x14ac:dyDescent="0.3">
      <c r="P57" t="s">
        <v>705</v>
      </c>
    </row>
    <row r="58" spans="1:26" x14ac:dyDescent="0.3">
      <c r="P58" s="158" t="s">
        <v>704</v>
      </c>
    </row>
    <row r="61" spans="1:26" x14ac:dyDescent="0.3">
      <c r="P61" t="s">
        <v>862</v>
      </c>
    </row>
    <row r="62" spans="1:26" x14ac:dyDescent="0.3">
      <c r="P62" s="158" t="s">
        <v>863</v>
      </c>
    </row>
    <row r="67" spans="16:16" x14ac:dyDescent="0.3">
      <c r="P67" t="s">
        <v>548</v>
      </c>
    </row>
    <row r="68" spans="16:16" x14ac:dyDescent="0.3">
      <c r="P68" s="158" t="s">
        <v>679</v>
      </c>
    </row>
    <row r="76" spans="16:16" x14ac:dyDescent="0.3">
      <c r="P76" t="s">
        <v>659</v>
      </c>
    </row>
    <row r="77" spans="16:16" x14ac:dyDescent="0.3">
      <c r="P77" s="158" t="s">
        <v>658</v>
      </c>
    </row>
    <row r="79" spans="16:16" x14ac:dyDescent="0.3">
      <c r="P79" s="158" t="s">
        <v>660</v>
      </c>
    </row>
    <row r="82" spans="1:17" x14ac:dyDescent="0.3">
      <c r="P82" t="s">
        <v>629</v>
      </c>
      <c r="Q82" t="s">
        <v>630</v>
      </c>
    </row>
    <row r="83" spans="1:17" x14ac:dyDescent="0.3">
      <c r="P83" s="141" t="s">
        <v>638</v>
      </c>
    </row>
    <row r="84" spans="1:17" x14ac:dyDescent="0.3">
      <c r="P84" t="s">
        <v>631</v>
      </c>
    </row>
    <row r="85" spans="1:17" x14ac:dyDescent="0.3">
      <c r="P85" t="s">
        <v>637</v>
      </c>
    </row>
    <row r="86" spans="1:17" x14ac:dyDescent="0.3">
      <c r="P86" t="s">
        <v>639</v>
      </c>
    </row>
    <row r="87" spans="1:17" x14ac:dyDescent="0.3">
      <c r="P87" t="s">
        <v>633</v>
      </c>
    </row>
    <row r="88" spans="1:17" x14ac:dyDescent="0.3">
      <c r="P88" t="s">
        <v>634</v>
      </c>
    </row>
    <row r="89" spans="1:17" x14ac:dyDescent="0.3">
      <c r="P89" t="s">
        <v>635</v>
      </c>
    </row>
    <row r="90" spans="1:17" x14ac:dyDescent="0.3">
      <c r="P90" t="s">
        <v>636</v>
      </c>
    </row>
    <row r="91" spans="1:17" x14ac:dyDescent="0.3">
      <c r="P91" t="s">
        <v>632</v>
      </c>
    </row>
    <row r="92" spans="1:17" x14ac:dyDescent="0.3">
      <c r="P92" t="s">
        <v>640</v>
      </c>
    </row>
    <row r="94" spans="1:17" ht="17.25" x14ac:dyDescent="0.3">
      <c r="A94" s="154" t="s">
        <v>577</v>
      </c>
      <c r="P94" t="s">
        <v>528</v>
      </c>
      <c r="Q94" t="s">
        <v>641</v>
      </c>
    </row>
    <row r="95" spans="1:17" x14ac:dyDescent="0.3">
      <c r="A95" s="157" t="s">
        <v>578</v>
      </c>
    </row>
    <row r="96" spans="1:17" x14ac:dyDescent="0.3">
      <c r="A96" t="s">
        <v>579</v>
      </c>
      <c r="P96" t="s">
        <v>650</v>
      </c>
    </row>
    <row r="97" spans="1:16" x14ac:dyDescent="0.3">
      <c r="P97" t="s">
        <v>642</v>
      </c>
    </row>
    <row r="98" spans="1:16" x14ac:dyDescent="0.3">
      <c r="A98" t="s">
        <v>580</v>
      </c>
    </row>
    <row r="99" spans="1:16" x14ac:dyDescent="0.3">
      <c r="P99" t="s">
        <v>643</v>
      </c>
    </row>
    <row r="101" spans="1:16" x14ac:dyDescent="0.3">
      <c r="P101" t="s">
        <v>651</v>
      </c>
    </row>
    <row r="102" spans="1:16" x14ac:dyDescent="0.3">
      <c r="P102" t="s">
        <v>652</v>
      </c>
    </row>
    <row r="104" spans="1:16" x14ac:dyDescent="0.3">
      <c r="P104" t="s">
        <v>653</v>
      </c>
    </row>
    <row r="105" spans="1:16" x14ac:dyDescent="0.3">
      <c r="P105" s="91" t="s">
        <v>654</v>
      </c>
    </row>
    <row r="106" spans="1:16" x14ac:dyDescent="0.3">
      <c r="P106" t="s">
        <v>655</v>
      </c>
    </row>
    <row r="108" spans="1:16" x14ac:dyDescent="0.3">
      <c r="P108" s="140" t="s">
        <v>644</v>
      </c>
    </row>
    <row r="110" spans="1:16" x14ac:dyDescent="0.3">
      <c r="P110" s="140" t="s">
        <v>645</v>
      </c>
    </row>
    <row r="112" spans="1:16" x14ac:dyDescent="0.3">
      <c r="P112" t="s">
        <v>646</v>
      </c>
    </row>
    <row r="113" spans="16:16" x14ac:dyDescent="0.3">
      <c r="P113" t="s">
        <v>656</v>
      </c>
    </row>
    <row r="114" spans="16:16" x14ac:dyDescent="0.3">
      <c r="P114" t="s">
        <v>657</v>
      </c>
    </row>
    <row r="115" spans="16:16" x14ac:dyDescent="0.3">
      <c r="P115" t="s">
        <v>649</v>
      </c>
    </row>
    <row r="117" spans="16:16" x14ac:dyDescent="0.3">
      <c r="P117" t="s">
        <v>647</v>
      </c>
    </row>
    <row r="118" spans="16:16" x14ac:dyDescent="0.3">
      <c r="P118" t="s">
        <v>648</v>
      </c>
    </row>
    <row r="130" spans="1:16" x14ac:dyDescent="0.3">
      <c r="P130" t="s">
        <v>585</v>
      </c>
    </row>
    <row r="131" spans="1:16" x14ac:dyDescent="0.3">
      <c r="P131" t="s">
        <v>583</v>
      </c>
    </row>
    <row r="132" spans="1:16" x14ac:dyDescent="0.3">
      <c r="P132" t="s">
        <v>584</v>
      </c>
    </row>
    <row r="133" spans="1:16" x14ac:dyDescent="0.3">
      <c r="P133" s="158" t="s">
        <v>586</v>
      </c>
    </row>
    <row r="134" spans="1:16" x14ac:dyDescent="0.3">
      <c r="P134" s="158"/>
    </row>
    <row r="135" spans="1:16" x14ac:dyDescent="0.3">
      <c r="P135" s="158" t="s">
        <v>600</v>
      </c>
    </row>
    <row r="136" spans="1:16" x14ac:dyDescent="0.3">
      <c r="P136" t="s">
        <v>587</v>
      </c>
    </row>
    <row r="137" spans="1:16" x14ac:dyDescent="0.3">
      <c r="P137" t="s">
        <v>588</v>
      </c>
    </row>
    <row r="138" spans="1:16" x14ac:dyDescent="0.3">
      <c r="P138" t="s">
        <v>589</v>
      </c>
    </row>
    <row r="140" spans="1:16" x14ac:dyDescent="0.3">
      <c r="P140" t="s">
        <v>590</v>
      </c>
    </row>
    <row r="141" spans="1:16" x14ac:dyDescent="0.3">
      <c r="A141" t="s">
        <v>706</v>
      </c>
    </row>
    <row r="142" spans="1:16" x14ac:dyDescent="0.3">
      <c r="A142" s="158" t="s">
        <v>704</v>
      </c>
      <c r="P142" t="s">
        <v>591</v>
      </c>
    </row>
    <row r="143" spans="1:16" x14ac:dyDescent="0.3">
      <c r="P143" t="s">
        <v>592</v>
      </c>
    </row>
    <row r="144" spans="1:16" x14ac:dyDescent="0.3">
      <c r="P144" t="s">
        <v>593</v>
      </c>
    </row>
    <row r="145" spans="16:16" x14ac:dyDescent="0.3">
      <c r="P145" t="s">
        <v>594</v>
      </c>
    </row>
    <row r="146" spans="16:16" x14ac:dyDescent="0.3">
      <c r="P146" t="s">
        <v>595</v>
      </c>
    </row>
    <row r="147" spans="16:16" x14ac:dyDescent="0.3">
      <c r="P147" t="s">
        <v>596</v>
      </c>
    </row>
    <row r="148" spans="16:16" x14ac:dyDescent="0.3">
      <c r="P148" t="s">
        <v>597</v>
      </c>
    </row>
    <row r="149" spans="16:16" x14ac:dyDescent="0.3">
      <c r="P149" t="s">
        <v>598</v>
      </c>
    </row>
    <row r="151" spans="16:16" x14ac:dyDescent="0.3">
      <c r="P151" t="s">
        <v>599</v>
      </c>
    </row>
    <row r="153" spans="16:16" x14ac:dyDescent="0.3">
      <c r="P153" t="s">
        <v>601</v>
      </c>
    </row>
    <row r="154" spans="16:16" x14ac:dyDescent="0.3">
      <c r="P154" t="s">
        <v>602</v>
      </c>
    </row>
    <row r="155" spans="16:16" x14ac:dyDescent="0.3">
      <c r="P155" t="s">
        <v>603</v>
      </c>
    </row>
    <row r="156" spans="16:16" x14ac:dyDescent="0.3">
      <c r="P156" t="s">
        <v>604</v>
      </c>
    </row>
    <row r="157" spans="16:16" x14ac:dyDescent="0.3">
      <c r="P157" t="s">
        <v>605</v>
      </c>
    </row>
    <row r="158" spans="16:16" x14ac:dyDescent="0.3">
      <c r="P158" t="s">
        <v>606</v>
      </c>
    </row>
    <row r="159" spans="16:16" x14ac:dyDescent="0.3">
      <c r="P159" t="s">
        <v>607</v>
      </c>
    </row>
    <row r="160" spans="16:16" x14ac:dyDescent="0.3">
      <c r="P160" t="s">
        <v>608</v>
      </c>
    </row>
    <row r="161" spans="16:27" x14ac:dyDescent="0.3">
      <c r="P161" t="s">
        <v>609</v>
      </c>
    </row>
    <row r="164" spans="16:27" x14ac:dyDescent="0.3">
      <c r="P164" s="159" t="s">
        <v>610</v>
      </c>
    </row>
    <row r="166" spans="16:27" x14ac:dyDescent="0.3">
      <c r="P166" t="s">
        <v>611</v>
      </c>
    </row>
    <row r="168" spans="16:27" x14ac:dyDescent="0.3">
      <c r="P168" t="s">
        <v>612</v>
      </c>
    </row>
    <row r="170" spans="16:27" x14ac:dyDescent="0.3">
      <c r="P170" t="s">
        <v>613</v>
      </c>
    </row>
    <row r="171" spans="16:27" x14ac:dyDescent="0.3">
      <c r="P171" t="s">
        <v>614</v>
      </c>
    </row>
    <row r="173" spans="16:27" x14ac:dyDescent="0.3">
      <c r="P173" s="160" t="s">
        <v>615</v>
      </c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</row>
    <row r="174" spans="16:27" x14ac:dyDescent="0.3"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</row>
    <row r="175" spans="16:27" x14ac:dyDescent="0.3">
      <c r="P175" t="s">
        <v>616</v>
      </c>
    </row>
    <row r="177" spans="16:22" x14ac:dyDescent="0.3">
      <c r="P177" t="s">
        <v>617</v>
      </c>
    </row>
    <row r="178" spans="16:22" x14ac:dyDescent="0.3">
      <c r="P178" t="s">
        <v>618</v>
      </c>
    </row>
    <row r="179" spans="16:22" x14ac:dyDescent="0.3">
      <c r="P179" t="s">
        <v>619</v>
      </c>
    </row>
    <row r="181" spans="16:22" x14ac:dyDescent="0.3">
      <c r="P181" t="s">
        <v>620</v>
      </c>
    </row>
    <row r="183" spans="16:22" x14ac:dyDescent="0.3">
      <c r="P183" t="s">
        <v>621</v>
      </c>
    </row>
    <row r="184" spans="16:22" x14ac:dyDescent="0.3">
      <c r="P184" t="s">
        <v>622</v>
      </c>
    </row>
    <row r="185" spans="16:22" x14ac:dyDescent="0.3">
      <c r="P185" t="s">
        <v>623</v>
      </c>
    </row>
    <row r="186" spans="16:22" x14ac:dyDescent="0.3">
      <c r="P186" t="s">
        <v>624</v>
      </c>
    </row>
    <row r="187" spans="16:22" x14ac:dyDescent="0.3">
      <c r="P187" t="s">
        <v>625</v>
      </c>
    </row>
    <row r="189" spans="16:22" x14ac:dyDescent="0.3">
      <c r="P189" t="s">
        <v>626</v>
      </c>
    </row>
    <row r="191" spans="16:22" x14ac:dyDescent="0.3">
      <c r="P191" t="s">
        <v>627</v>
      </c>
    </row>
    <row r="192" spans="16:22" x14ac:dyDescent="0.3">
      <c r="V192" t="s">
        <v>628</v>
      </c>
    </row>
    <row r="214" spans="2:2" ht="20.25" x14ac:dyDescent="0.3">
      <c r="B214" s="165" t="s">
        <v>707</v>
      </c>
    </row>
    <row r="216" spans="2:2" x14ac:dyDescent="0.3">
      <c r="B216" t="s">
        <v>818</v>
      </c>
    </row>
    <row r="218" spans="2:2" x14ac:dyDescent="0.3">
      <c r="B218" s="142" t="s">
        <v>815</v>
      </c>
    </row>
    <row r="219" spans="2:2" x14ac:dyDescent="0.3">
      <c r="B219" t="s">
        <v>816</v>
      </c>
    </row>
    <row r="220" spans="2:2" x14ac:dyDescent="0.3">
      <c r="B220" s="142" t="s">
        <v>817</v>
      </c>
    </row>
    <row r="222" spans="2:2" x14ac:dyDescent="0.3">
      <c r="B222" t="s">
        <v>708</v>
      </c>
    </row>
    <row r="223" spans="2:2" x14ac:dyDescent="0.3">
      <c r="B223" t="s">
        <v>709</v>
      </c>
    </row>
    <row r="224" spans="2:2" x14ac:dyDescent="0.3">
      <c r="B224" s="142" t="s">
        <v>710</v>
      </c>
    </row>
    <row r="226" spans="2:2" ht="20.25" x14ac:dyDescent="0.3">
      <c r="B226" s="165" t="s">
        <v>711</v>
      </c>
    </row>
    <row r="228" spans="2:2" x14ac:dyDescent="0.3">
      <c r="B228" s="142" t="s">
        <v>814</v>
      </c>
    </row>
    <row r="230" spans="2:2" x14ac:dyDescent="0.3">
      <c r="B230" t="s">
        <v>712</v>
      </c>
    </row>
    <row r="231" spans="2:2" x14ac:dyDescent="0.3">
      <c r="B231" s="142" t="s">
        <v>713</v>
      </c>
    </row>
    <row r="232" spans="2:2" x14ac:dyDescent="0.3">
      <c r="B232" s="142" t="s">
        <v>714</v>
      </c>
    </row>
    <row r="233" spans="2:2" x14ac:dyDescent="0.3">
      <c r="B233" s="142" t="s">
        <v>715</v>
      </c>
    </row>
    <row r="235" spans="2:2" ht="20.25" x14ac:dyDescent="0.3">
      <c r="B235" s="165" t="s">
        <v>716</v>
      </c>
    </row>
    <row r="237" spans="2:2" x14ac:dyDescent="0.3">
      <c r="B237" s="142" t="s">
        <v>812</v>
      </c>
    </row>
    <row r="238" spans="2:2" x14ac:dyDescent="0.3">
      <c r="B238" t="s">
        <v>717</v>
      </c>
    </row>
    <row r="240" spans="2:2" x14ac:dyDescent="0.3">
      <c r="B240" s="170" t="s">
        <v>718</v>
      </c>
    </row>
    <row r="241" spans="2:2" x14ac:dyDescent="0.3">
      <c r="B241" s="142" t="s">
        <v>813</v>
      </c>
    </row>
    <row r="243" spans="2:2" ht="20.25" x14ac:dyDescent="0.3">
      <c r="B243" s="165" t="s">
        <v>719</v>
      </c>
    </row>
    <row r="245" spans="2:2" x14ac:dyDescent="0.3">
      <c r="B245" t="s">
        <v>720</v>
      </c>
    </row>
    <row r="246" spans="2:2" x14ac:dyDescent="0.3">
      <c r="B246" t="s">
        <v>721</v>
      </c>
    </row>
    <row r="248" spans="2:2" x14ac:dyDescent="0.3">
      <c r="B248" t="s">
        <v>722</v>
      </c>
    </row>
    <row r="250" spans="2:2" x14ac:dyDescent="0.3">
      <c r="B250" t="s">
        <v>723</v>
      </c>
    </row>
    <row r="251" spans="2:2" x14ac:dyDescent="0.3">
      <c r="B251" t="s">
        <v>724</v>
      </c>
    </row>
    <row r="252" spans="2:2" x14ac:dyDescent="0.3">
      <c r="B252" t="s">
        <v>725</v>
      </c>
    </row>
    <row r="254" spans="2:2" x14ac:dyDescent="0.3">
      <c r="B254" t="s">
        <v>726</v>
      </c>
    </row>
    <row r="255" spans="2:2" x14ac:dyDescent="0.3">
      <c r="B255" t="s">
        <v>727</v>
      </c>
    </row>
    <row r="259" spans="2:2" ht="26.25" x14ac:dyDescent="0.3">
      <c r="B259" s="166" t="s">
        <v>728</v>
      </c>
    </row>
    <row r="261" spans="2:2" ht="20.25" x14ac:dyDescent="0.3">
      <c r="B261" s="165" t="s">
        <v>729</v>
      </c>
    </row>
    <row r="263" spans="2:2" x14ac:dyDescent="0.3">
      <c r="B263" s="170" t="s">
        <v>810</v>
      </c>
    </row>
    <row r="264" spans="2:2" x14ac:dyDescent="0.3">
      <c r="B264" t="s">
        <v>730</v>
      </c>
    </row>
    <row r="265" spans="2:2" x14ac:dyDescent="0.3">
      <c r="B265" s="167" t="s">
        <v>731</v>
      </c>
    </row>
    <row r="266" spans="2:2" x14ac:dyDescent="0.3">
      <c r="B266" s="167" t="s">
        <v>732</v>
      </c>
    </row>
    <row r="268" spans="2:2" x14ac:dyDescent="0.3">
      <c r="B268" t="s">
        <v>733</v>
      </c>
    </row>
    <row r="269" spans="2:2" x14ac:dyDescent="0.3">
      <c r="B269" t="s">
        <v>811</v>
      </c>
    </row>
    <row r="271" spans="2:2" x14ac:dyDescent="0.3">
      <c r="B271" t="s">
        <v>734</v>
      </c>
    </row>
    <row r="272" spans="2:2" x14ac:dyDescent="0.3">
      <c r="B272" t="s">
        <v>735</v>
      </c>
    </row>
    <row r="273" spans="2:2" x14ac:dyDescent="0.3">
      <c r="B273" t="s">
        <v>736</v>
      </c>
    </row>
    <row r="274" spans="2:2" x14ac:dyDescent="0.3">
      <c r="B274" t="s">
        <v>737</v>
      </c>
    </row>
    <row r="275" spans="2:2" x14ac:dyDescent="0.3">
      <c r="B275" t="s">
        <v>738</v>
      </c>
    </row>
    <row r="276" spans="2:2" x14ac:dyDescent="0.3">
      <c r="B276" t="s">
        <v>739</v>
      </c>
    </row>
    <row r="278" spans="2:2" x14ac:dyDescent="0.3">
      <c r="B278" t="s">
        <v>740</v>
      </c>
    </row>
    <row r="279" spans="2:2" x14ac:dyDescent="0.3">
      <c r="B279" t="s">
        <v>741</v>
      </c>
    </row>
    <row r="280" spans="2:2" x14ac:dyDescent="0.3">
      <c r="B280" t="s">
        <v>742</v>
      </c>
    </row>
    <row r="282" spans="2:2" ht="20.25" x14ac:dyDescent="0.3">
      <c r="B282" s="165" t="s">
        <v>743</v>
      </c>
    </row>
    <row r="284" spans="2:2" x14ac:dyDescent="0.3">
      <c r="B284" s="142" t="s">
        <v>809</v>
      </c>
    </row>
    <row r="286" spans="2:2" x14ac:dyDescent="0.3">
      <c r="B286" t="s">
        <v>744</v>
      </c>
    </row>
    <row r="288" spans="2:2" x14ac:dyDescent="0.3">
      <c r="B288" t="s">
        <v>745</v>
      </c>
    </row>
    <row r="289" spans="2:2" x14ac:dyDescent="0.3">
      <c r="B289" t="s">
        <v>746</v>
      </c>
    </row>
    <row r="290" spans="2:2" x14ac:dyDescent="0.3">
      <c r="B290" t="s">
        <v>747</v>
      </c>
    </row>
    <row r="291" spans="2:2" x14ac:dyDescent="0.3">
      <c r="B291" t="s">
        <v>748</v>
      </c>
    </row>
    <row r="293" spans="2:2" x14ac:dyDescent="0.3">
      <c r="B293" t="s">
        <v>749</v>
      </c>
    </row>
    <row r="295" spans="2:2" x14ac:dyDescent="0.3">
      <c r="B295" s="170" t="s">
        <v>750</v>
      </c>
    </row>
    <row r="296" spans="2:2" x14ac:dyDescent="0.3">
      <c r="B296" s="142" t="s">
        <v>808</v>
      </c>
    </row>
    <row r="297" spans="2:2" x14ac:dyDescent="0.3">
      <c r="B297" t="s">
        <v>751</v>
      </c>
    </row>
    <row r="298" spans="2:2" x14ac:dyDescent="0.3">
      <c r="B298" t="s">
        <v>752</v>
      </c>
    </row>
    <row r="299" spans="2:2" x14ac:dyDescent="0.3">
      <c r="B299" t="s">
        <v>753</v>
      </c>
    </row>
    <row r="300" spans="2:2" x14ac:dyDescent="0.3">
      <c r="B300" t="s">
        <v>754</v>
      </c>
    </row>
    <row r="302" spans="2:2" x14ac:dyDescent="0.3">
      <c r="B302" t="s">
        <v>807</v>
      </c>
    </row>
    <row r="304" spans="2:2" x14ac:dyDescent="0.3">
      <c r="B304" t="s">
        <v>755</v>
      </c>
    </row>
    <row r="305" spans="2:2" x14ac:dyDescent="0.3">
      <c r="B305" t="s">
        <v>756</v>
      </c>
    </row>
    <row r="306" spans="2:2" x14ac:dyDescent="0.3">
      <c r="B306" t="s">
        <v>757</v>
      </c>
    </row>
    <row r="307" spans="2:2" x14ac:dyDescent="0.3">
      <c r="B307" t="s">
        <v>758</v>
      </c>
    </row>
    <row r="308" spans="2:2" x14ac:dyDescent="0.3">
      <c r="B308" t="s">
        <v>759</v>
      </c>
    </row>
    <row r="309" spans="2:2" x14ac:dyDescent="0.3">
      <c r="B309" t="s">
        <v>760</v>
      </c>
    </row>
    <row r="312" spans="2:2" x14ac:dyDescent="0.3">
      <c r="B312" t="s">
        <v>806</v>
      </c>
    </row>
    <row r="314" spans="2:2" x14ac:dyDescent="0.3">
      <c r="B314" t="s">
        <v>803</v>
      </c>
    </row>
    <row r="316" spans="2:2" x14ac:dyDescent="0.3">
      <c r="B316" t="s">
        <v>804</v>
      </c>
    </row>
    <row r="317" spans="2:2" x14ac:dyDescent="0.3">
      <c r="B317" s="142" t="s">
        <v>805</v>
      </c>
    </row>
    <row r="320" spans="2:2" ht="20.25" x14ac:dyDescent="0.3">
      <c r="B320" s="165" t="s">
        <v>772</v>
      </c>
    </row>
    <row r="322" spans="2:2" x14ac:dyDescent="0.3">
      <c r="B322" t="s">
        <v>761</v>
      </c>
    </row>
    <row r="324" spans="2:2" x14ac:dyDescent="0.3">
      <c r="B324" t="s">
        <v>762</v>
      </c>
    </row>
    <row r="325" spans="2:2" x14ac:dyDescent="0.3">
      <c r="B325" t="s">
        <v>786</v>
      </c>
    </row>
    <row r="326" spans="2:2" x14ac:dyDescent="0.3">
      <c r="B326" s="142" t="s">
        <v>787</v>
      </c>
    </row>
    <row r="328" spans="2:2" x14ac:dyDescent="0.3">
      <c r="B328" s="169" t="s">
        <v>788</v>
      </c>
    </row>
    <row r="330" spans="2:2" x14ac:dyDescent="0.3">
      <c r="B330" s="142" t="s">
        <v>789</v>
      </c>
    </row>
    <row r="332" spans="2:2" x14ac:dyDescent="0.3">
      <c r="B332" s="142" t="s">
        <v>790</v>
      </c>
    </row>
    <row r="333" spans="2:2" x14ac:dyDescent="0.3">
      <c r="B333" t="s">
        <v>791</v>
      </c>
    </row>
    <row r="334" spans="2:2" x14ac:dyDescent="0.3">
      <c r="B334" t="s">
        <v>763</v>
      </c>
    </row>
    <row r="336" spans="2:2" x14ac:dyDescent="0.3">
      <c r="B336" s="142" t="s">
        <v>792</v>
      </c>
    </row>
    <row r="337" spans="2:2" x14ac:dyDescent="0.3">
      <c r="B337" t="s">
        <v>764</v>
      </c>
    </row>
    <row r="339" spans="2:2" x14ac:dyDescent="0.3">
      <c r="B339" s="170" t="s">
        <v>765</v>
      </c>
    </row>
    <row r="340" spans="2:2" x14ac:dyDescent="0.3">
      <c r="B340" s="142" t="s">
        <v>793</v>
      </c>
    </row>
    <row r="341" spans="2:2" x14ac:dyDescent="0.3">
      <c r="B341" t="s">
        <v>794</v>
      </c>
    </row>
    <row r="342" spans="2:2" x14ac:dyDescent="0.3">
      <c r="B342" t="s">
        <v>766</v>
      </c>
    </row>
    <row r="343" spans="2:2" x14ac:dyDescent="0.3">
      <c r="B343" t="s">
        <v>767</v>
      </c>
    </row>
    <row r="345" spans="2:2" x14ac:dyDescent="0.3">
      <c r="B345" s="142" t="s">
        <v>795</v>
      </c>
    </row>
    <row r="346" spans="2:2" x14ac:dyDescent="0.3">
      <c r="B346" s="142" t="s">
        <v>796</v>
      </c>
    </row>
    <row r="347" spans="2:2" x14ac:dyDescent="0.3">
      <c r="B347" t="s">
        <v>768</v>
      </c>
    </row>
    <row r="348" spans="2:2" x14ac:dyDescent="0.3">
      <c r="B348" s="142" t="s">
        <v>797</v>
      </c>
    </row>
    <row r="349" spans="2:2" x14ac:dyDescent="0.3">
      <c r="B349" t="s">
        <v>769</v>
      </c>
    </row>
    <row r="351" spans="2:2" x14ac:dyDescent="0.3">
      <c r="B351" t="s">
        <v>798</v>
      </c>
    </row>
    <row r="352" spans="2:2" x14ac:dyDescent="0.3">
      <c r="B352" s="142" t="s">
        <v>799</v>
      </c>
    </row>
    <row r="354" spans="2:2" x14ac:dyDescent="0.3">
      <c r="B354" t="s">
        <v>800</v>
      </c>
    </row>
    <row r="355" spans="2:2" x14ac:dyDescent="0.3">
      <c r="B355" t="s">
        <v>801</v>
      </c>
    </row>
    <row r="356" spans="2:2" x14ac:dyDescent="0.3">
      <c r="B356" s="142" t="s">
        <v>802</v>
      </c>
    </row>
    <row r="357" spans="2:2" x14ac:dyDescent="0.3">
      <c r="B357" t="s">
        <v>770</v>
      </c>
    </row>
    <row r="359" spans="2:2" ht="20.25" x14ac:dyDescent="0.3">
      <c r="B359" s="165" t="s">
        <v>771</v>
      </c>
    </row>
    <row r="361" spans="2:2" x14ac:dyDescent="0.3">
      <c r="B361" t="s">
        <v>785</v>
      </c>
    </row>
    <row r="362" spans="2:2" x14ac:dyDescent="0.3">
      <c r="B362" t="s">
        <v>773</v>
      </c>
    </row>
    <row r="364" spans="2:2" x14ac:dyDescent="0.3">
      <c r="B364" s="142" t="s">
        <v>784</v>
      </c>
    </row>
    <row r="366" spans="2:2" x14ac:dyDescent="0.3">
      <c r="B366" t="s">
        <v>774</v>
      </c>
    </row>
    <row r="368" spans="2:2" ht="20.25" x14ac:dyDescent="0.3">
      <c r="B368" s="165" t="s">
        <v>775</v>
      </c>
    </row>
    <row r="370" spans="2:2" ht="17.25" x14ac:dyDescent="0.3">
      <c r="B370" s="168" t="s">
        <v>776</v>
      </c>
    </row>
    <row r="371" spans="2:2" x14ac:dyDescent="0.3">
      <c r="B371" t="s">
        <v>777</v>
      </c>
    </row>
    <row r="372" spans="2:2" x14ac:dyDescent="0.3">
      <c r="B372" t="s">
        <v>778</v>
      </c>
    </row>
    <row r="373" spans="2:2" x14ac:dyDescent="0.3">
      <c r="B373" t="s">
        <v>779</v>
      </c>
    </row>
    <row r="374" spans="2:2" x14ac:dyDescent="0.3">
      <c r="B374" t="s">
        <v>780</v>
      </c>
    </row>
    <row r="377" spans="2:2" ht="17.25" x14ac:dyDescent="0.3">
      <c r="B377" s="168" t="s">
        <v>781</v>
      </c>
    </row>
    <row r="378" spans="2:2" x14ac:dyDescent="0.3">
      <c r="B378" t="s">
        <v>782</v>
      </c>
    </row>
    <row r="379" spans="2:2" x14ac:dyDescent="0.3">
      <c r="B379" t="s">
        <v>783</v>
      </c>
    </row>
  </sheetData>
  <mergeCells count="16">
    <mergeCell ref="C48:D48"/>
    <mergeCell ref="P49:R49"/>
    <mergeCell ref="P48:R48"/>
    <mergeCell ref="Q50:R50"/>
    <mergeCell ref="Q51:R51"/>
    <mergeCell ref="Q52:R53"/>
    <mergeCell ref="S48:U48"/>
    <mergeCell ref="S49:U49"/>
    <mergeCell ref="S50:U50"/>
    <mergeCell ref="S51:U51"/>
    <mergeCell ref="S52:U53"/>
    <mergeCell ref="V48:Z48"/>
    <mergeCell ref="V49:Z49"/>
    <mergeCell ref="V50:Z50"/>
    <mergeCell ref="V51:Z51"/>
    <mergeCell ref="V52:Z53"/>
  </mergeCells>
  <phoneticPr fontId="2" type="noConversion"/>
  <hyperlinks>
    <hyperlink ref="P133" r:id="rId1" xr:uid="{D517306C-FDA6-4B0B-AFC1-654727EE5D6E}"/>
    <hyperlink ref="P135" r:id="rId2" xr:uid="{B8E33D1A-D90D-4D3E-AC19-DF52DA3BB489}"/>
    <hyperlink ref="P77" r:id="rId3" xr:uid="{645CA577-AFEF-4CE6-BF10-9C37837A1AED}"/>
    <hyperlink ref="P79" r:id="rId4" xr:uid="{26C50046-3810-459D-964B-EF78CDF71B11}"/>
    <hyperlink ref="P68" r:id="rId5" xr:uid="{9C9F0030-4F8F-4377-BFEF-9282337EBEBB}"/>
    <hyperlink ref="P58" r:id="rId6" xr:uid="{C5F82BB4-5405-4DC6-A30A-1DCF6DA31A4C}"/>
    <hyperlink ref="A142" r:id="rId7" xr:uid="{3EF936BD-02A5-4A15-A0D1-D01EC31FA1DF}"/>
    <hyperlink ref="P62" r:id="rId8" xr:uid="{6B9679D6-5975-4465-A11E-EC4ED3BAB947}"/>
    <hyperlink ref="P46" r:id="rId9" xr:uid="{2EEEB388-D225-4AFD-B0AF-659B563DD2C9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DDA0-D084-4F66-B033-6BA625E28108}">
  <sheetPr>
    <tabColor rgb="FFFFC000"/>
  </sheetPr>
  <dimension ref="A2:CO117"/>
  <sheetViews>
    <sheetView showGridLines="0" workbookViewId="0">
      <selection activeCell="K10" sqref="K10:N10"/>
    </sheetView>
  </sheetViews>
  <sheetFormatPr defaultColWidth="2.5" defaultRowHeight="18" customHeight="1" x14ac:dyDescent="0.3"/>
  <cols>
    <col min="1" max="6" width="2.5" style="2"/>
    <col min="7" max="7" width="2.875" style="2" customWidth="1"/>
    <col min="8" max="8" width="2.875" style="2" bestFit="1" customWidth="1"/>
    <col min="9" max="10" width="2.5" style="2"/>
    <col min="11" max="11" width="2.5" style="2" customWidth="1"/>
    <col min="12" max="12" width="2.875" style="2" bestFit="1" customWidth="1"/>
    <col min="13" max="15" width="2.5" style="2"/>
    <col min="16" max="16" width="2.875" style="2" bestFit="1" customWidth="1"/>
    <col min="17" max="19" width="2.5" style="2"/>
    <col min="20" max="20" width="2.5" style="2" customWidth="1"/>
    <col min="21" max="21" width="2.5" style="2"/>
    <col min="22" max="33" width="2.5" style="2" customWidth="1"/>
    <col min="34" max="37" width="2.5" style="2"/>
    <col min="38" max="38" width="7.75" style="2" bestFit="1" customWidth="1"/>
    <col min="39" max="41" width="2.5" style="2"/>
    <col min="42" max="42" width="6.75" style="2" bestFit="1" customWidth="1"/>
    <col min="43" max="16384" width="2.5" style="2"/>
  </cols>
  <sheetData>
    <row r="2" spans="1:42" ht="25.5" x14ac:dyDescent="0.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P2" s="158" t="s">
        <v>825</v>
      </c>
    </row>
    <row r="3" spans="1:42" ht="18" customHeight="1" x14ac:dyDescent="0.3">
      <c r="AP3" s="2" t="s">
        <v>819</v>
      </c>
    </row>
    <row r="4" spans="1:42" ht="18" customHeight="1" x14ac:dyDescent="0.3">
      <c r="AP4" s="2" t="s">
        <v>820</v>
      </c>
    </row>
    <row r="5" spans="1:42" ht="18" customHeight="1" x14ac:dyDescent="0.3">
      <c r="AP5" s="2" t="s">
        <v>821</v>
      </c>
    </row>
    <row r="6" spans="1:42" ht="18" customHeight="1" x14ac:dyDescent="0.3">
      <c r="A6" s="4" t="str">
        <f>기본사항!C2</f>
        <v>주식회사 선우코리아</v>
      </c>
      <c r="AP6" s="2" t="s">
        <v>822</v>
      </c>
    </row>
    <row r="7" spans="1:42" ht="18" customHeight="1" x14ac:dyDescent="0.3">
      <c r="A7" s="1"/>
      <c r="D7" s="5" t="s">
        <v>24</v>
      </c>
      <c r="E7" s="244" t="str">
        <f>"서기 "&amp;TEXT(기본사항!C7,"yyyy년 m월 d일 ")&amp;기본사항!C8</f>
        <v>서기 2020년 11월 30일 오전 10:00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" t="s">
        <v>1</v>
      </c>
    </row>
    <row r="8" spans="1:42" ht="18" customHeight="1" x14ac:dyDescent="0.3">
      <c r="AP8" s="2" t="s">
        <v>823</v>
      </c>
    </row>
    <row r="9" spans="1:42" ht="18" customHeight="1" x14ac:dyDescent="0.3">
      <c r="D9" s="2" t="s">
        <v>2</v>
      </c>
      <c r="K9" s="245">
        <f>기본사항!C6</f>
        <v>4000</v>
      </c>
      <c r="L9" s="245"/>
      <c r="M9" s="245"/>
      <c r="N9" s="245"/>
      <c r="O9" s="2" t="s">
        <v>4</v>
      </c>
      <c r="S9" s="2" t="s">
        <v>6</v>
      </c>
      <c r="Y9" s="245">
        <f>기본사항!B27</f>
        <v>2</v>
      </c>
      <c r="Z9" s="245"/>
      <c r="AA9" s="245"/>
      <c r="AB9" s="245"/>
      <c r="AC9" s="2" t="s">
        <v>5</v>
      </c>
      <c r="AP9" s="2" t="s">
        <v>824</v>
      </c>
    </row>
    <row r="10" spans="1:42" ht="18" customHeight="1" x14ac:dyDescent="0.3">
      <c r="D10" s="2" t="s">
        <v>3</v>
      </c>
      <c r="K10" s="245">
        <f>Y9</f>
        <v>2</v>
      </c>
      <c r="L10" s="245"/>
      <c r="M10" s="245"/>
      <c r="N10" s="245"/>
      <c r="O10" s="2" t="s">
        <v>5</v>
      </c>
      <c r="S10" s="2" t="s">
        <v>7</v>
      </c>
      <c r="Y10" s="245">
        <f>기본사항!H28</f>
        <v>4000</v>
      </c>
      <c r="Z10" s="245"/>
      <c r="AA10" s="245"/>
      <c r="AB10" s="245"/>
      <c r="AC10" s="2" t="s">
        <v>4</v>
      </c>
    </row>
    <row r="11" spans="1:42" ht="18" customHeight="1" x14ac:dyDescent="0.3">
      <c r="AO11" s="2" t="s">
        <v>826</v>
      </c>
    </row>
    <row r="12" spans="1:42" ht="18" customHeight="1" x14ac:dyDescent="0.3">
      <c r="D12" s="5" t="s">
        <v>20</v>
      </c>
      <c r="E12" s="234" t="str">
        <f>기본사항!B19</f>
        <v>주황규</v>
      </c>
      <c r="F12" s="234"/>
      <c r="G12" s="234"/>
      <c r="H12" s="1" t="s">
        <v>680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O12" s="2" t="s">
        <v>827</v>
      </c>
    </row>
    <row r="13" spans="1:42" ht="18" customHeight="1" x14ac:dyDescent="0.3">
      <c r="A13" s="1" t="s">
        <v>681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O13" s="2" t="s">
        <v>828</v>
      </c>
    </row>
    <row r="14" spans="1:42" ht="18" customHeight="1" x14ac:dyDescent="0.3">
      <c r="A14" s="1" t="s">
        <v>682</v>
      </c>
    </row>
    <row r="15" spans="1:42" ht="18" customHeight="1" x14ac:dyDescent="0.3">
      <c r="AO15" s="2" t="s">
        <v>829</v>
      </c>
    </row>
    <row r="16" spans="1:42" ht="18" hidden="1" customHeight="1" x14ac:dyDescent="0.3">
      <c r="A16" s="1" t="s">
        <v>357</v>
      </c>
      <c r="AJ16" s="2" t="s">
        <v>12</v>
      </c>
      <c r="AO16" s="14"/>
    </row>
    <row r="17" spans="1:92" ht="18" hidden="1" customHeight="1" x14ac:dyDescent="0.3">
      <c r="B17" s="2" t="s">
        <v>524</v>
      </c>
      <c r="F17" s="5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T17" s="1"/>
      <c r="U17" s="1"/>
      <c r="V17" s="1"/>
      <c r="W17" s="1"/>
      <c r="X17" s="1"/>
      <c r="AC17" s="4"/>
      <c r="AD17" s="4"/>
      <c r="AF17" s="108"/>
      <c r="AG17" s="108"/>
      <c r="AJ17" s="8" t="s">
        <v>23</v>
      </c>
    </row>
    <row r="18" spans="1:92" ht="18" hidden="1" customHeight="1" x14ac:dyDescent="0.3">
      <c r="A18" s="2" t="s">
        <v>310</v>
      </c>
      <c r="AJ18" s="2" t="s">
        <v>16</v>
      </c>
    </row>
    <row r="19" spans="1:92" ht="18" hidden="1" customHeight="1" x14ac:dyDescent="0.3"/>
    <row r="20" spans="1:92" ht="18" hidden="1" customHeight="1" x14ac:dyDescent="0.3">
      <c r="AO20" s="14"/>
    </row>
    <row r="21" spans="1:92" ht="16.5" customHeight="1" collapsed="1" x14ac:dyDescent="0.3">
      <c r="A21" s="1" t="s">
        <v>683</v>
      </c>
    </row>
    <row r="22" spans="1:92" ht="16.5" customHeight="1" x14ac:dyDescent="0.3">
      <c r="B22" s="2" t="s">
        <v>684</v>
      </c>
      <c r="AO22" s="2" t="s">
        <v>830</v>
      </c>
    </row>
    <row r="23" spans="1:92" ht="16.5" customHeight="1" x14ac:dyDescent="0.3">
      <c r="A23" s="2" t="s">
        <v>685</v>
      </c>
    </row>
    <row r="24" spans="1:92" ht="16.5" customHeight="1" x14ac:dyDescent="0.3">
      <c r="A24" s="2" t="s">
        <v>686</v>
      </c>
      <c r="AO24" s="174" t="s">
        <v>831</v>
      </c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6"/>
    </row>
    <row r="25" spans="1:92" ht="11.25" customHeight="1" x14ac:dyDescent="0.3">
      <c r="AO25" s="177" t="s">
        <v>832</v>
      </c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78"/>
    </row>
    <row r="26" spans="1:92" ht="16.5" customHeight="1" x14ac:dyDescent="0.3">
      <c r="B26" s="109"/>
      <c r="C26" s="108"/>
      <c r="AO26" s="179" t="s">
        <v>833</v>
      </c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0"/>
      <c r="BU26" s="180"/>
      <c r="BV26" s="180"/>
      <c r="BW26" s="180"/>
      <c r="BX26" s="180"/>
      <c r="BY26" s="180"/>
      <c r="BZ26" s="180"/>
      <c r="CA26" s="180"/>
      <c r="CB26" s="180"/>
      <c r="CC26" s="181"/>
    </row>
    <row r="27" spans="1:92" ht="16.5" customHeight="1" x14ac:dyDescent="0.3">
      <c r="B27" s="150" t="s">
        <v>687</v>
      </c>
      <c r="C27" s="261" t="s">
        <v>688</v>
      </c>
      <c r="D27" s="261"/>
      <c r="E27" s="261"/>
      <c r="F27" s="261"/>
      <c r="G27" s="261"/>
      <c r="H27" s="261"/>
      <c r="I27" s="151" t="s">
        <v>114</v>
      </c>
      <c r="J27" s="351">
        <f>A37</f>
        <v>44165</v>
      </c>
      <c r="K27" s="351"/>
      <c r="L27" s="351"/>
      <c r="M27" s="351"/>
      <c r="N27" s="351"/>
      <c r="O27" s="351"/>
      <c r="P27" s="351"/>
      <c r="Q27" s="351"/>
      <c r="R27" s="351"/>
      <c r="AL27" s="188" t="str">
        <f>TEXT(J27,"AAAA")</f>
        <v>월요일</v>
      </c>
    </row>
    <row r="28" spans="1:92" ht="16.5" customHeight="1" x14ac:dyDescent="0.3">
      <c r="A28" s="8"/>
      <c r="B28" s="150" t="s">
        <v>687</v>
      </c>
      <c r="C28" s="261" t="s">
        <v>689</v>
      </c>
      <c r="D28" s="261"/>
      <c r="E28" s="261"/>
      <c r="F28" s="261"/>
      <c r="G28" s="261"/>
      <c r="H28" s="261"/>
      <c r="I28" s="151" t="s">
        <v>114</v>
      </c>
      <c r="J28" s="350">
        <v>70000000</v>
      </c>
      <c r="K28" s="350"/>
      <c r="L28" s="350"/>
      <c r="M28" s="350"/>
      <c r="N28" s="350"/>
      <c r="O28" s="350"/>
      <c r="P28" s="350"/>
      <c r="Q28" s="350"/>
      <c r="R28" s="350"/>
      <c r="S28" s="14" t="s">
        <v>691</v>
      </c>
      <c r="AO28" s="2" t="s">
        <v>834</v>
      </c>
    </row>
    <row r="29" spans="1:92" ht="16.5" customHeight="1" x14ac:dyDescent="0.3">
      <c r="A29" s="8"/>
      <c r="B29" s="150" t="s">
        <v>687</v>
      </c>
      <c r="C29" s="261" t="s">
        <v>690</v>
      </c>
      <c r="D29" s="261"/>
      <c r="E29" s="261"/>
      <c r="F29" s="261"/>
      <c r="G29" s="261"/>
      <c r="H29" s="261"/>
      <c r="I29" s="151" t="s">
        <v>114</v>
      </c>
      <c r="J29" s="352">
        <f>J27+30</f>
        <v>44195</v>
      </c>
      <c r="K29" s="352"/>
      <c r="L29" s="352"/>
      <c r="M29" s="352"/>
      <c r="N29" s="352"/>
      <c r="O29" s="352"/>
      <c r="P29" s="352"/>
      <c r="Q29" s="352"/>
      <c r="R29" s="352"/>
      <c r="S29" s="14" t="s">
        <v>692</v>
      </c>
      <c r="AO29" s="103" t="s">
        <v>835</v>
      </c>
      <c r="AP29" s="108"/>
      <c r="AQ29" s="108"/>
      <c r="AS29" s="88"/>
    </row>
    <row r="30" spans="1:92" ht="16.5" customHeight="1" x14ac:dyDescent="0.3"/>
    <row r="31" spans="1:92" ht="16.5" customHeight="1" x14ac:dyDescent="0.3">
      <c r="AO31" s="344" t="s">
        <v>836</v>
      </c>
      <c r="AP31" s="345"/>
      <c r="AQ31" s="345"/>
      <c r="AR31" s="346"/>
      <c r="AS31" s="182" t="s">
        <v>839</v>
      </c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  <c r="CN31" s="184"/>
    </row>
    <row r="32" spans="1:92" ht="16.5" customHeight="1" x14ac:dyDescent="0.3">
      <c r="A32" s="8" t="s">
        <v>21</v>
      </c>
      <c r="AO32" s="344" t="s">
        <v>837</v>
      </c>
      <c r="AP32" s="345"/>
      <c r="AQ32" s="345"/>
      <c r="AR32" s="346"/>
      <c r="AS32" s="185" t="s">
        <v>840</v>
      </c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7"/>
    </row>
    <row r="33" spans="1:92" ht="16.5" customHeight="1" x14ac:dyDescent="0.3">
      <c r="A33" s="8" t="s">
        <v>693</v>
      </c>
      <c r="H33" s="234" t="str">
        <f>기본사항!C9</f>
        <v>오전 10:30</v>
      </c>
      <c r="I33" s="234"/>
      <c r="J33" s="234"/>
      <c r="K33" s="234"/>
      <c r="L33" s="234"/>
      <c r="AO33" s="344" t="s">
        <v>838</v>
      </c>
      <c r="AP33" s="345"/>
      <c r="AQ33" s="345"/>
      <c r="AR33" s="346"/>
      <c r="AS33" s="185" t="s">
        <v>844</v>
      </c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7"/>
    </row>
    <row r="34" spans="1:92" ht="16.5" customHeight="1" x14ac:dyDescent="0.3">
      <c r="A34" s="8" t="s">
        <v>694</v>
      </c>
      <c r="AO34" s="61"/>
      <c r="AP34" s="16"/>
      <c r="AQ34" s="16"/>
      <c r="AR34" s="17"/>
      <c r="AS34" s="61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7"/>
    </row>
    <row r="35" spans="1:92" ht="16.5" customHeight="1" x14ac:dyDescent="0.3">
      <c r="A35" s="8" t="s">
        <v>695</v>
      </c>
      <c r="AO35" s="339" t="s">
        <v>845</v>
      </c>
      <c r="AP35" s="237"/>
      <c r="AQ35" s="237"/>
      <c r="AR35" s="253"/>
      <c r="AS35" s="61" t="s">
        <v>841</v>
      </c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7"/>
    </row>
    <row r="36" spans="1:92" ht="17.25" customHeight="1" x14ac:dyDescent="0.3">
      <c r="AO36" s="252"/>
      <c r="AP36" s="237"/>
      <c r="AQ36" s="237"/>
      <c r="AR36" s="253"/>
      <c r="AS36" s="61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7"/>
    </row>
    <row r="37" spans="1:92" ht="18" customHeight="1" x14ac:dyDescent="0.3">
      <c r="A37" s="340">
        <v>44165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40"/>
      <c r="Y37" s="340"/>
      <c r="Z37" s="340"/>
      <c r="AA37" s="340"/>
      <c r="AB37" s="340"/>
      <c r="AC37" s="340"/>
      <c r="AD37" s="340"/>
      <c r="AE37" s="340"/>
      <c r="AF37" s="340"/>
      <c r="AG37" s="340"/>
      <c r="AH37" s="340"/>
      <c r="AL37" s="188" t="str">
        <f>TEXT(A37,"AAAA")</f>
        <v>월요일</v>
      </c>
      <c r="AO37" s="254"/>
      <c r="AP37" s="255"/>
      <c r="AQ37" s="255"/>
      <c r="AR37" s="256"/>
      <c r="AS37" s="171" t="s">
        <v>842</v>
      </c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3"/>
    </row>
    <row r="38" spans="1:92" ht="17.25" customHeight="1" x14ac:dyDescent="0.3"/>
    <row r="39" spans="1:92" ht="18" customHeight="1" x14ac:dyDescent="0.3">
      <c r="D39" s="240" t="str">
        <f>기본사항!C2</f>
        <v>주식회사 선우코리아</v>
      </c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1" spans="1:92" ht="18" customHeight="1" x14ac:dyDescent="0.3">
      <c r="N41" s="2" t="s">
        <v>19</v>
      </c>
      <c r="R41" s="1"/>
      <c r="S41" s="236" t="str">
        <f>기본사항!B31</f>
        <v>사내이사</v>
      </c>
      <c r="T41" s="236"/>
      <c r="U41" s="236"/>
      <c r="W41" s="235" t="str">
        <f>기본사항!B19</f>
        <v>주황규</v>
      </c>
      <c r="X41" s="235"/>
      <c r="Y41" s="235"/>
      <c r="Z41" s="235"/>
      <c r="AA41" s="235"/>
      <c r="AB41" s="235"/>
      <c r="AE41" s="203" t="s">
        <v>874</v>
      </c>
      <c r="AO41" s="2" t="s">
        <v>843</v>
      </c>
    </row>
    <row r="42" spans="1:92" ht="18" customHeight="1" x14ac:dyDescent="0.3">
      <c r="R42" s="1"/>
      <c r="S42" s="151"/>
      <c r="T42" s="151"/>
      <c r="U42" s="151"/>
      <c r="W42" s="149"/>
      <c r="X42" s="149"/>
      <c r="Y42" s="149"/>
      <c r="Z42" s="149"/>
      <c r="AA42" s="149"/>
      <c r="AB42" s="149"/>
    </row>
    <row r="43" spans="1:92" ht="18" customHeight="1" x14ac:dyDescent="0.3">
      <c r="Q43" s="1"/>
      <c r="R43" s="1"/>
      <c r="S43" s="261" t="str">
        <f>기본사항!B32</f>
        <v>감사</v>
      </c>
      <c r="T43" s="261"/>
      <c r="U43" s="261"/>
      <c r="W43" s="235" t="str">
        <f>기본사항!B20</f>
        <v>김미란</v>
      </c>
      <c r="X43" s="235"/>
      <c r="Y43" s="235"/>
      <c r="Z43" s="235"/>
      <c r="AA43" s="235"/>
      <c r="AB43" s="235"/>
      <c r="AE43" s="163" t="s">
        <v>703</v>
      </c>
      <c r="AP43" s="2" t="s">
        <v>846</v>
      </c>
    </row>
    <row r="44" spans="1:92" ht="18" customHeight="1" x14ac:dyDescent="0.3">
      <c r="R44" s="1"/>
      <c r="U44" s="5"/>
      <c r="V44" s="5"/>
      <c r="W44" s="260"/>
      <c r="X44" s="260"/>
      <c r="Y44" s="260"/>
      <c r="Z44" s="260"/>
      <c r="AA44" s="260"/>
      <c r="AB44" s="260"/>
    </row>
    <row r="45" spans="1:92" ht="18" customHeight="1" x14ac:dyDescent="0.3">
      <c r="AP45" s="174" t="s">
        <v>847</v>
      </c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6"/>
    </row>
    <row r="46" spans="1:92" ht="18" customHeight="1" x14ac:dyDescent="0.3">
      <c r="AP46" s="177" t="s">
        <v>848</v>
      </c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78"/>
    </row>
    <row r="47" spans="1:92" ht="18" customHeight="1" x14ac:dyDescent="0.3">
      <c r="AP47" s="179" t="s">
        <v>849</v>
      </c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180"/>
      <c r="BS47" s="180"/>
      <c r="BT47" s="180"/>
      <c r="BU47" s="180"/>
      <c r="BV47" s="180"/>
      <c r="BW47" s="180"/>
      <c r="BX47" s="180"/>
      <c r="BY47" s="180"/>
      <c r="BZ47" s="180"/>
      <c r="CA47" s="180"/>
      <c r="CB47" s="180"/>
      <c r="CC47" s="180"/>
      <c r="CD47" s="181"/>
    </row>
    <row r="49" spans="1:93" ht="13.5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P49" s="2" t="s">
        <v>850</v>
      </c>
    </row>
    <row r="50" spans="1:93" ht="24.75" customHeight="1" x14ac:dyDescent="0.3">
      <c r="A50" s="341" t="s">
        <v>901</v>
      </c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/>
      <c r="AB50" s="341"/>
      <c r="AC50" s="341"/>
      <c r="AD50" s="341"/>
      <c r="AE50" s="341"/>
      <c r="AF50" s="341"/>
      <c r="AG50" s="341"/>
      <c r="AH50" s="341"/>
      <c r="AP50" s="2" t="s">
        <v>851</v>
      </c>
    </row>
    <row r="51" spans="1:93" ht="27" customHeight="1" x14ac:dyDescent="0.3">
      <c r="A51" s="16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16"/>
    </row>
    <row r="52" spans="1:93" ht="27" customHeight="1" x14ac:dyDescent="0.3">
      <c r="A52" s="16"/>
      <c r="B52" s="9" t="s">
        <v>902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16"/>
      <c r="AP52" s="344" t="s">
        <v>836</v>
      </c>
      <c r="AQ52" s="345"/>
      <c r="AR52" s="345"/>
      <c r="AS52" s="346"/>
      <c r="AT52" s="182" t="s">
        <v>839</v>
      </c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O52" s="184"/>
    </row>
    <row r="53" spans="1:93" s="16" customFormat="1" ht="27" customHeight="1" x14ac:dyDescent="0.3">
      <c r="B53" s="9" t="s">
        <v>903</v>
      </c>
      <c r="C53" s="9"/>
      <c r="D53" s="200"/>
      <c r="E53" s="200"/>
      <c r="F53" s="9"/>
      <c r="G53" s="9"/>
      <c r="H53" s="200"/>
      <c r="I53" s="200"/>
      <c r="J53" s="200"/>
      <c r="K53" s="200"/>
      <c r="L53" s="200"/>
      <c r="M53" s="200"/>
      <c r="N53" s="9"/>
      <c r="O53" s="9"/>
      <c r="P53" s="9"/>
      <c r="Q53" s="9"/>
      <c r="R53" s="9"/>
      <c r="S53" s="9"/>
      <c r="T53" s="200"/>
      <c r="U53" s="200"/>
      <c r="V53" s="9"/>
      <c r="W53" s="9"/>
      <c r="X53" s="99"/>
      <c r="Y53" s="99"/>
      <c r="Z53" s="99"/>
      <c r="AA53" s="99"/>
      <c r="AB53" s="99"/>
      <c r="AC53" s="99"/>
      <c r="AD53" s="99"/>
      <c r="AE53" s="99"/>
      <c r="AF53" s="9"/>
      <c r="AG53" s="9"/>
      <c r="AO53" s="2"/>
      <c r="AP53" s="249" t="s">
        <v>854</v>
      </c>
      <c r="AQ53" s="250"/>
      <c r="AR53" s="250"/>
      <c r="AS53" s="251"/>
      <c r="AT53" s="56" t="s">
        <v>852</v>
      </c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8"/>
    </row>
    <row r="54" spans="1:93" s="16" customFormat="1" ht="27" customHeight="1" x14ac:dyDescent="0.3">
      <c r="B54" s="9" t="s">
        <v>941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O54" s="2"/>
      <c r="AP54" s="252"/>
      <c r="AQ54" s="237"/>
      <c r="AR54" s="237"/>
      <c r="AS54" s="253"/>
      <c r="AT54" s="61"/>
      <c r="CO54" s="17"/>
    </row>
    <row r="55" spans="1:93" s="16" customFormat="1" ht="27" customHeight="1" x14ac:dyDescent="0.3">
      <c r="B55" s="9" t="s">
        <v>942</v>
      </c>
      <c r="C55" s="10"/>
      <c r="D55" s="10"/>
      <c r="E55" s="10"/>
      <c r="F55" s="10"/>
      <c r="G55" s="10"/>
      <c r="H55" s="10"/>
      <c r="I55" s="10"/>
      <c r="J55" s="10"/>
      <c r="K55" s="10"/>
      <c r="L55" s="342">
        <f>J27</f>
        <v>44165</v>
      </c>
      <c r="M55" s="342"/>
      <c r="N55" s="342"/>
      <c r="O55" s="342"/>
      <c r="P55" s="342"/>
      <c r="Q55" s="342"/>
      <c r="R55" s="342"/>
      <c r="S55" s="219" t="s">
        <v>904</v>
      </c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O55" s="2"/>
      <c r="AP55" s="252"/>
      <c r="AQ55" s="237"/>
      <c r="AR55" s="237"/>
      <c r="AS55" s="253"/>
      <c r="AT55" s="61"/>
      <c r="CO55" s="17"/>
    </row>
    <row r="56" spans="1:93" s="16" customFormat="1" ht="18" customHeight="1" x14ac:dyDescent="0.3">
      <c r="B56" s="9"/>
      <c r="C56" s="10"/>
      <c r="D56" s="10"/>
      <c r="E56" s="10"/>
      <c r="F56" s="191"/>
      <c r="G56" s="191"/>
      <c r="H56" s="191"/>
      <c r="I56" s="191"/>
      <c r="J56" s="191"/>
      <c r="K56" s="191"/>
      <c r="L56" s="191"/>
      <c r="M56" s="219"/>
      <c r="N56" s="19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O56" s="2"/>
      <c r="AP56" s="252"/>
      <c r="AQ56" s="237"/>
      <c r="AR56" s="237"/>
      <c r="AS56" s="253"/>
      <c r="AT56" s="61" t="s">
        <v>864</v>
      </c>
      <c r="CO56" s="17"/>
    </row>
    <row r="57" spans="1:93" s="16" customFormat="1" ht="18.75" customHeight="1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O57" s="2"/>
      <c r="AP57" s="252"/>
      <c r="AQ57" s="237"/>
      <c r="AR57" s="237"/>
      <c r="AS57" s="253"/>
      <c r="AT57" s="61" t="s">
        <v>853</v>
      </c>
      <c r="CO57" s="17"/>
    </row>
    <row r="58" spans="1:93" s="16" customFormat="1" ht="18" customHeight="1" x14ac:dyDescent="0.3">
      <c r="A58" s="343">
        <f>A37</f>
        <v>44165</v>
      </c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O58" s="2"/>
      <c r="AP58" s="254"/>
      <c r="AQ58" s="255"/>
      <c r="AR58" s="255"/>
      <c r="AS58" s="256"/>
      <c r="AT58" s="171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  <c r="CH58" s="172"/>
      <c r="CI58" s="172"/>
      <c r="CJ58" s="172"/>
      <c r="CK58" s="172"/>
      <c r="CL58" s="172"/>
      <c r="CM58" s="172"/>
      <c r="CN58" s="172"/>
      <c r="CO58" s="173"/>
    </row>
    <row r="59" spans="1:93" s="16" customFormat="1" ht="18" customHeight="1" x14ac:dyDescent="0.3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O59" s="2"/>
      <c r="AP59" s="249" t="s">
        <v>854</v>
      </c>
      <c r="AQ59" s="250"/>
      <c r="AR59" s="250"/>
      <c r="AS59" s="251"/>
      <c r="AT59" s="56" t="s">
        <v>858</v>
      </c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8"/>
    </row>
    <row r="60" spans="1:93" s="16" customFormat="1" ht="18" customHeight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O60" s="2"/>
      <c r="AP60" s="252"/>
      <c r="AQ60" s="237"/>
      <c r="AR60" s="237"/>
      <c r="AS60" s="253"/>
      <c r="AT60" s="61"/>
      <c r="CO60" s="17"/>
    </row>
    <row r="61" spans="1:93" s="16" customFormat="1" ht="18" customHeight="1" x14ac:dyDescent="0.3">
      <c r="A61" s="2"/>
      <c r="B61" s="2"/>
      <c r="C61" s="2" t="s">
        <v>905</v>
      </c>
      <c r="D61" s="2"/>
      <c r="E61" s="2"/>
      <c r="F61" s="235" t="str">
        <f>W41</f>
        <v>주황규</v>
      </c>
      <c r="G61" s="235"/>
      <c r="H61" s="235"/>
      <c r="I61" s="235"/>
      <c r="J61" s="235"/>
      <c r="K61" s="235"/>
      <c r="M61" s="203" t="s">
        <v>574</v>
      </c>
      <c r="N61" s="2"/>
      <c r="O61" s="2"/>
      <c r="P61" s="2"/>
      <c r="Q61" s="2"/>
      <c r="R61" s="2"/>
      <c r="S61" s="2"/>
      <c r="T61" s="2" t="s">
        <v>905</v>
      </c>
      <c r="U61" s="2"/>
      <c r="V61" s="2"/>
      <c r="W61" s="235" t="str">
        <f>W43</f>
        <v>김미란</v>
      </c>
      <c r="X61" s="235"/>
      <c r="Y61" s="235"/>
      <c r="Z61" s="235"/>
      <c r="AA61" s="235"/>
      <c r="AB61" s="235"/>
      <c r="AD61" s="203" t="s">
        <v>574</v>
      </c>
      <c r="AE61" s="2"/>
      <c r="AF61" s="2"/>
      <c r="AG61" s="2"/>
      <c r="AH61" s="2"/>
      <c r="AO61" s="2"/>
      <c r="AP61" s="254"/>
      <c r="AQ61" s="255"/>
      <c r="AR61" s="255"/>
      <c r="AS61" s="256"/>
      <c r="AT61" s="189" t="s">
        <v>857</v>
      </c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  <c r="CH61" s="172"/>
      <c r="CI61" s="172"/>
      <c r="CJ61" s="172"/>
      <c r="CK61" s="172"/>
      <c r="CL61" s="172"/>
      <c r="CM61" s="172"/>
      <c r="CN61" s="172"/>
      <c r="CO61" s="173"/>
    </row>
    <row r="62" spans="1:93" s="16" customFormat="1" ht="18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O62" s="2"/>
      <c r="AP62" s="344" t="s">
        <v>855</v>
      </c>
      <c r="AQ62" s="345"/>
      <c r="AR62" s="345"/>
      <c r="AS62" s="346"/>
      <c r="AT62" s="347" t="s">
        <v>856</v>
      </c>
      <c r="AU62" s="348"/>
      <c r="AV62" s="348"/>
      <c r="AW62" s="348"/>
      <c r="AX62" s="348"/>
      <c r="AY62" s="348"/>
      <c r="AZ62" s="348"/>
      <c r="BA62" s="348"/>
      <c r="BB62" s="348"/>
      <c r="BC62" s="348"/>
      <c r="BD62" s="348"/>
      <c r="BE62" s="348"/>
      <c r="BF62" s="348"/>
      <c r="BG62" s="348"/>
      <c r="BH62" s="348"/>
      <c r="BI62" s="348"/>
      <c r="BJ62" s="348"/>
      <c r="BK62" s="348"/>
      <c r="BL62" s="348"/>
      <c r="BM62" s="348"/>
      <c r="BN62" s="348"/>
      <c r="BO62" s="348"/>
      <c r="BP62" s="348"/>
      <c r="BQ62" s="348"/>
      <c r="BR62" s="348"/>
      <c r="BS62" s="348"/>
      <c r="BT62" s="348"/>
      <c r="BU62" s="348"/>
      <c r="BV62" s="348"/>
      <c r="BW62" s="348"/>
      <c r="BX62" s="348"/>
      <c r="BY62" s="348"/>
      <c r="BZ62" s="348"/>
      <c r="CA62" s="348"/>
      <c r="CB62" s="348"/>
      <c r="CC62" s="348"/>
      <c r="CD62" s="348"/>
      <c r="CE62" s="348"/>
      <c r="CF62" s="348"/>
      <c r="CG62" s="348"/>
      <c r="CH62" s="348"/>
      <c r="CI62" s="348"/>
      <c r="CJ62" s="348"/>
      <c r="CK62" s="348"/>
      <c r="CL62" s="348"/>
      <c r="CM62" s="348"/>
      <c r="CN62" s="348"/>
      <c r="CO62" s="349"/>
    </row>
    <row r="63" spans="1:93" s="16" customFormat="1" ht="18" customHeight="1" x14ac:dyDescent="0.3">
      <c r="A63" s="2"/>
      <c r="B63" s="2"/>
      <c r="C63" s="2"/>
      <c r="D63" s="2"/>
      <c r="E63" s="2"/>
      <c r="F63" s="235"/>
      <c r="G63" s="235"/>
      <c r="H63" s="235"/>
      <c r="I63" s="235"/>
      <c r="J63" s="235"/>
      <c r="K63" s="235"/>
      <c r="M63" s="203"/>
      <c r="N63" s="2"/>
      <c r="O63" s="2"/>
      <c r="P63" s="2"/>
      <c r="Q63" s="2"/>
      <c r="R63" s="2"/>
      <c r="S63" s="2"/>
      <c r="T63" s="2"/>
      <c r="U63" s="2"/>
      <c r="V63" s="2"/>
      <c r="W63" s="235"/>
      <c r="X63" s="235"/>
      <c r="Y63" s="235"/>
      <c r="Z63" s="235"/>
      <c r="AA63" s="235"/>
      <c r="AB63" s="235"/>
      <c r="AD63" s="203"/>
      <c r="AE63" s="2"/>
      <c r="AF63" s="2"/>
      <c r="AG63" s="2"/>
      <c r="AH63" s="2"/>
      <c r="AO63" s="2"/>
      <c r="AP63" s="56"/>
      <c r="AQ63" s="57"/>
      <c r="AR63" s="57"/>
      <c r="AS63" s="58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8"/>
    </row>
    <row r="64" spans="1:93" ht="18" customHeight="1" x14ac:dyDescent="0.3">
      <c r="AP64" s="339" t="s">
        <v>859</v>
      </c>
      <c r="AQ64" s="237"/>
      <c r="AR64" s="237"/>
      <c r="AS64" s="253"/>
      <c r="AT64" s="16" t="s">
        <v>860</v>
      </c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7"/>
    </row>
    <row r="65" spans="6:93" ht="18" customHeight="1" x14ac:dyDescent="0.3">
      <c r="F65" s="235"/>
      <c r="G65" s="235"/>
      <c r="H65" s="235"/>
      <c r="I65" s="235"/>
      <c r="J65" s="235"/>
      <c r="K65" s="235"/>
      <c r="L65" s="16"/>
      <c r="M65" s="203"/>
      <c r="W65" s="235"/>
      <c r="X65" s="235"/>
      <c r="Y65" s="235"/>
      <c r="Z65" s="235"/>
      <c r="AA65" s="235"/>
      <c r="AB65" s="235"/>
      <c r="AC65" s="16"/>
      <c r="AD65" s="203"/>
      <c r="AP65" s="252"/>
      <c r="AQ65" s="237"/>
      <c r="AR65" s="237"/>
      <c r="AS65" s="253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7"/>
    </row>
    <row r="66" spans="6:93" ht="18" customHeight="1" x14ac:dyDescent="0.3">
      <c r="AP66" s="252"/>
      <c r="AQ66" s="237"/>
      <c r="AR66" s="237"/>
      <c r="AS66" s="253"/>
      <c r="AT66" s="16" t="s">
        <v>861</v>
      </c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7"/>
    </row>
    <row r="67" spans="6:93" ht="18" customHeight="1" x14ac:dyDescent="0.3">
      <c r="AO67" s="16"/>
      <c r="AP67" s="171"/>
      <c r="AQ67" s="172"/>
      <c r="AR67" s="172"/>
      <c r="AS67" s="173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  <c r="CH67" s="172"/>
      <c r="CI67" s="172"/>
      <c r="CJ67" s="172"/>
      <c r="CK67" s="172"/>
      <c r="CL67" s="172"/>
      <c r="CM67" s="172"/>
      <c r="CN67" s="172"/>
      <c r="CO67" s="173"/>
    </row>
    <row r="68" spans="6:93" ht="18" customHeight="1" x14ac:dyDescent="0.3">
      <c r="AO68" s="16"/>
    </row>
    <row r="69" spans="6:93" ht="18" customHeight="1" x14ac:dyDescent="0.3">
      <c r="AO69" s="16"/>
      <c r="AP69" s="16"/>
      <c r="AQ69" s="16"/>
      <c r="AR69" s="16"/>
    </row>
    <row r="70" spans="6:93" ht="18" customHeight="1" x14ac:dyDescent="0.3">
      <c r="AO70" s="16"/>
      <c r="AP70" s="224" t="s">
        <v>906</v>
      </c>
      <c r="AQ70" s="16"/>
      <c r="AR70" s="16"/>
    </row>
    <row r="71" spans="6:93" ht="18" customHeight="1" x14ac:dyDescent="0.3">
      <c r="AO71" s="16"/>
      <c r="AP71" s="16"/>
      <c r="AQ71" s="16"/>
      <c r="AR71" s="16"/>
    </row>
    <row r="72" spans="6:93" ht="18" customHeight="1" x14ac:dyDescent="0.3">
      <c r="V72" s="14"/>
      <c r="AO72" s="16"/>
      <c r="AP72" s="16" t="s">
        <v>907</v>
      </c>
      <c r="AQ72" s="16"/>
      <c r="AR72" s="16"/>
    </row>
    <row r="73" spans="6:93" ht="18" customHeight="1" x14ac:dyDescent="0.3">
      <c r="AO73" s="16"/>
      <c r="AP73" s="16" t="s">
        <v>908</v>
      </c>
      <c r="AQ73" s="16"/>
      <c r="AR73" s="16"/>
    </row>
    <row r="74" spans="6:93" ht="18" customHeight="1" x14ac:dyDescent="0.3">
      <c r="AO74" s="16"/>
      <c r="AP74" s="16"/>
      <c r="AQ74" s="16"/>
      <c r="AR74" s="16"/>
    </row>
    <row r="75" spans="6:93" ht="18" customHeight="1" x14ac:dyDescent="0.3">
      <c r="AO75" s="16"/>
      <c r="AP75" s="16" t="s">
        <v>909</v>
      </c>
      <c r="AQ75" s="16"/>
      <c r="AR75" s="16"/>
    </row>
    <row r="76" spans="6:93" ht="18" customHeight="1" x14ac:dyDescent="0.3">
      <c r="AO76" s="16"/>
      <c r="AP76" s="16"/>
      <c r="AQ76" s="16"/>
      <c r="AR76" s="16"/>
    </row>
    <row r="77" spans="6:93" ht="18" customHeight="1" x14ac:dyDescent="0.3">
      <c r="AP77" s="221" t="s">
        <v>910</v>
      </c>
    </row>
    <row r="78" spans="6:93" ht="18" customHeight="1" x14ac:dyDescent="0.3">
      <c r="AP78" s="221" t="s">
        <v>911</v>
      </c>
    </row>
    <row r="80" spans="6:93" ht="18" customHeight="1" x14ac:dyDescent="0.3">
      <c r="AP80" s="222" t="s">
        <v>820</v>
      </c>
    </row>
    <row r="81" spans="1:42" ht="18" customHeight="1" x14ac:dyDescent="0.3">
      <c r="AP81" s="2" t="s">
        <v>912</v>
      </c>
    </row>
    <row r="82" spans="1:42" ht="18" customHeight="1" x14ac:dyDescent="0.3">
      <c r="AP82" s="2" t="s">
        <v>913</v>
      </c>
    </row>
    <row r="84" spans="1:42" ht="18" customHeight="1" x14ac:dyDescent="0.3">
      <c r="AP84" s="2" t="s">
        <v>914</v>
      </c>
    </row>
    <row r="86" spans="1:42" ht="18" customHeight="1" x14ac:dyDescent="0.3">
      <c r="A86" s="2" t="s">
        <v>943</v>
      </c>
      <c r="AP86" s="2" t="s">
        <v>915</v>
      </c>
    </row>
    <row r="88" spans="1:42" ht="18" customHeight="1" x14ac:dyDescent="0.3">
      <c r="AP88" s="2" t="s">
        <v>916</v>
      </c>
    </row>
    <row r="89" spans="1:42" ht="18" customHeight="1" x14ac:dyDescent="0.3">
      <c r="AP89" s="2" t="s">
        <v>917</v>
      </c>
    </row>
    <row r="90" spans="1:42" ht="18" customHeight="1" x14ac:dyDescent="0.3">
      <c r="AP90" s="2" t="s">
        <v>918</v>
      </c>
    </row>
    <row r="91" spans="1:42" ht="18" customHeight="1" x14ac:dyDescent="0.3">
      <c r="AP91" s="2" t="s">
        <v>919</v>
      </c>
    </row>
    <row r="94" spans="1:42" ht="18" customHeight="1" x14ac:dyDescent="0.3">
      <c r="AP94" s="223" t="s">
        <v>920</v>
      </c>
    </row>
    <row r="96" spans="1:42" ht="18" customHeight="1" x14ac:dyDescent="0.3">
      <c r="AP96" s="2" t="s">
        <v>921</v>
      </c>
    </row>
    <row r="98" spans="42:42" ht="18" customHeight="1" x14ac:dyDescent="0.3">
      <c r="AP98" s="2" t="s">
        <v>922</v>
      </c>
    </row>
    <row r="99" spans="42:42" ht="18" customHeight="1" x14ac:dyDescent="0.3">
      <c r="AP99" s="2" t="s">
        <v>923</v>
      </c>
    </row>
    <row r="101" spans="42:42" ht="18" customHeight="1" x14ac:dyDescent="0.3">
      <c r="AP101" s="2" t="s">
        <v>924</v>
      </c>
    </row>
    <row r="102" spans="42:42" ht="18" customHeight="1" x14ac:dyDescent="0.3">
      <c r="AP102" s="2" t="s">
        <v>925</v>
      </c>
    </row>
    <row r="104" spans="42:42" ht="18" customHeight="1" x14ac:dyDescent="0.3">
      <c r="AP104" s="2" t="s">
        <v>926</v>
      </c>
    </row>
    <row r="106" spans="42:42" ht="18" customHeight="1" x14ac:dyDescent="0.3">
      <c r="AP106" s="223" t="s">
        <v>927</v>
      </c>
    </row>
    <row r="108" spans="42:42" ht="18" customHeight="1" x14ac:dyDescent="0.3">
      <c r="AP108" s="2" t="s">
        <v>928</v>
      </c>
    </row>
    <row r="109" spans="42:42" ht="18" customHeight="1" x14ac:dyDescent="0.3">
      <c r="AP109" s="2" t="s">
        <v>929</v>
      </c>
    </row>
    <row r="110" spans="42:42" ht="18" customHeight="1" x14ac:dyDescent="0.3">
      <c r="AP110" s="2" t="s">
        <v>930</v>
      </c>
    </row>
    <row r="112" spans="42:42" ht="18" customHeight="1" x14ac:dyDescent="0.3">
      <c r="AP112" s="2" t="s">
        <v>932</v>
      </c>
    </row>
    <row r="114" spans="42:42" ht="18" customHeight="1" x14ac:dyDescent="0.3">
      <c r="AP114" s="2" t="s">
        <v>931</v>
      </c>
    </row>
    <row r="116" spans="42:42" ht="18" customHeight="1" x14ac:dyDescent="0.3">
      <c r="AP116" s="2" t="s">
        <v>933</v>
      </c>
    </row>
    <row r="117" spans="42:42" ht="18" customHeight="1" x14ac:dyDescent="0.3">
      <c r="AP117" s="147" t="s">
        <v>934</v>
      </c>
    </row>
  </sheetData>
  <mergeCells count="39">
    <mergeCell ref="J28:R28"/>
    <mergeCell ref="J27:R27"/>
    <mergeCell ref="J29:R29"/>
    <mergeCell ref="L55:R55"/>
    <mergeCell ref="E7:P7"/>
    <mergeCell ref="K9:N9"/>
    <mergeCell ref="Y9:AB9"/>
    <mergeCell ref="K10:N10"/>
    <mergeCell ref="Y10:AB10"/>
    <mergeCell ref="AT62:CO62"/>
    <mergeCell ref="E12:G12"/>
    <mergeCell ref="AO35:AR37"/>
    <mergeCell ref="AO31:AR31"/>
    <mergeCell ref="AO32:AR32"/>
    <mergeCell ref="AO33:AR33"/>
    <mergeCell ref="S43:U43"/>
    <mergeCell ref="W43:AB43"/>
    <mergeCell ref="H33:L33"/>
    <mergeCell ref="D39:Q39"/>
    <mergeCell ref="S41:U41"/>
    <mergeCell ref="W41:AB41"/>
    <mergeCell ref="W44:AB44"/>
    <mergeCell ref="C27:H27"/>
    <mergeCell ref="C28:H28"/>
    <mergeCell ref="C29:H29"/>
    <mergeCell ref="AP64:AS66"/>
    <mergeCell ref="A37:AH37"/>
    <mergeCell ref="A50:AH50"/>
    <mergeCell ref="A58:AH58"/>
    <mergeCell ref="F61:K61"/>
    <mergeCell ref="W61:AB61"/>
    <mergeCell ref="F63:K63"/>
    <mergeCell ref="W63:AB63"/>
    <mergeCell ref="F65:K65"/>
    <mergeCell ref="W65:AB65"/>
    <mergeCell ref="AP52:AS52"/>
    <mergeCell ref="AP53:AS58"/>
    <mergeCell ref="AP59:AS61"/>
    <mergeCell ref="AP62:AS62"/>
  </mergeCells>
  <phoneticPr fontId="2" type="noConversion"/>
  <conditionalFormatting sqref="AL37">
    <cfRule type="cellIs" dxfId="4" priority="1" operator="equal">
      <formula>"일요일"</formula>
    </cfRule>
    <cfRule type="cellIs" dxfId="3" priority="2" operator="equal">
      <formula>"토요일"</formula>
    </cfRule>
  </conditionalFormatting>
  <hyperlinks>
    <hyperlink ref="AP2" r:id="rId1" xr:uid="{8A7825E8-3A2A-4801-9821-D7BC7D5AAB87}"/>
  </hyperlink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07D5-5EFE-41E0-ADD0-6C1EDED317A7}">
  <dimension ref="A1:AQ47"/>
  <sheetViews>
    <sheetView showGridLines="0" workbookViewId="0">
      <selection activeCell="O18" sqref="O18:P18"/>
    </sheetView>
  </sheetViews>
  <sheetFormatPr defaultColWidth="2.5" defaultRowHeight="13.5" x14ac:dyDescent="0.3"/>
  <cols>
    <col min="1" max="1" width="1.25" style="2" customWidth="1"/>
    <col min="2" max="35" width="2.5" style="2"/>
    <col min="36" max="36" width="1.25" style="2" customWidth="1"/>
    <col min="37" max="38" width="2.5" style="2"/>
    <col min="39" max="39" width="7.125" style="2" bestFit="1" customWidth="1"/>
    <col min="40" max="16384" width="2.5" style="2"/>
  </cols>
  <sheetData>
    <row r="1" spans="1:43" ht="25.5" x14ac:dyDescent="0.3">
      <c r="A1" s="209"/>
      <c r="B1" s="193" t="s">
        <v>104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212"/>
      <c r="AJ1" s="194"/>
      <c r="AN1" s="192" t="s">
        <v>875</v>
      </c>
    </row>
    <row r="2" spans="1:43" x14ac:dyDescent="0.3">
      <c r="A2" s="19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96"/>
    </row>
    <row r="3" spans="1:43" s="53" customFormat="1" ht="18" customHeight="1" x14ac:dyDescent="0.3">
      <c r="A3" s="210"/>
      <c r="B3" s="213" t="str">
        <f>기본사항!C2</f>
        <v>주식회사 선우코리아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8"/>
    </row>
    <row r="4" spans="1:43" x14ac:dyDescent="0.3">
      <c r="A4" s="19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96"/>
      <c r="AN4" s="2" t="s">
        <v>698</v>
      </c>
    </row>
    <row r="5" spans="1:43" ht="18.75" customHeight="1" x14ac:dyDescent="0.3">
      <c r="A5" s="195"/>
      <c r="B5" s="16"/>
      <c r="C5" s="16"/>
      <c r="D5" s="16"/>
      <c r="E5" s="16"/>
      <c r="F5" s="199" t="s">
        <v>24</v>
      </c>
      <c r="G5" s="358" t="str">
        <f>"서기 "&amp;TEXT(기본사항!C11,"yyyy년 m월 d일 ")&amp;기본사항!C12</f>
        <v>서기 2020년 11월 16일 오전 09:30</v>
      </c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16" t="s">
        <v>123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96"/>
      <c r="AN5" s="103" t="s">
        <v>699</v>
      </c>
    </row>
    <row r="6" spans="1:43" ht="18.75" customHeight="1" x14ac:dyDescent="0.3">
      <c r="A6" s="195"/>
      <c r="B6" s="16" t="s">
        <v>105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96"/>
      <c r="AN6" s="103" t="s">
        <v>700</v>
      </c>
    </row>
    <row r="7" spans="1:43" ht="15" customHeight="1" x14ac:dyDescent="0.3">
      <c r="A7" s="19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96"/>
      <c r="AN7" s="162" t="s">
        <v>701</v>
      </c>
      <c r="AO7" s="53"/>
      <c r="AP7" s="53"/>
      <c r="AQ7" s="53"/>
    </row>
    <row r="8" spans="1:43" ht="15" customHeight="1" x14ac:dyDescent="0.3">
      <c r="A8" s="195"/>
      <c r="B8" s="16"/>
      <c r="C8" s="16"/>
      <c r="D8" s="16"/>
      <c r="E8" s="16"/>
      <c r="F8" s="16"/>
      <c r="G8" s="16"/>
      <c r="H8" s="16"/>
      <c r="I8" s="199" t="s">
        <v>108</v>
      </c>
      <c r="J8" s="359">
        <v>3</v>
      </c>
      <c r="K8" s="359"/>
      <c r="L8" s="359"/>
      <c r="M8" s="359"/>
      <c r="N8" s="16" t="s">
        <v>5</v>
      </c>
      <c r="O8" s="16"/>
      <c r="P8" s="16"/>
      <c r="Q8" s="16"/>
      <c r="R8" s="16"/>
      <c r="S8" s="16"/>
      <c r="T8" s="16"/>
      <c r="U8" s="16"/>
      <c r="V8" s="16"/>
      <c r="W8" s="199" t="s">
        <v>106</v>
      </c>
      <c r="X8" s="359">
        <f>J8</f>
        <v>3</v>
      </c>
      <c r="Y8" s="359"/>
      <c r="Z8" s="359"/>
      <c r="AA8" s="359"/>
      <c r="AB8" s="16" t="s">
        <v>5</v>
      </c>
      <c r="AC8" s="16"/>
      <c r="AD8" s="16"/>
      <c r="AE8" s="16"/>
      <c r="AF8" s="16"/>
      <c r="AG8" s="16"/>
      <c r="AH8" s="16"/>
      <c r="AI8" s="16"/>
      <c r="AJ8" s="196"/>
      <c r="AN8" s="103" t="s">
        <v>702</v>
      </c>
    </row>
    <row r="9" spans="1:43" ht="15" customHeight="1" x14ac:dyDescent="0.3">
      <c r="A9" s="195"/>
      <c r="B9" s="16"/>
      <c r="C9" s="16"/>
      <c r="D9" s="16"/>
      <c r="E9" s="16"/>
      <c r="F9" s="16"/>
      <c r="G9" s="16"/>
      <c r="H9" s="16"/>
      <c r="I9" s="199" t="s">
        <v>109</v>
      </c>
      <c r="J9" s="359">
        <v>1</v>
      </c>
      <c r="K9" s="359"/>
      <c r="L9" s="359"/>
      <c r="M9" s="359"/>
      <c r="N9" s="16" t="s">
        <v>5</v>
      </c>
      <c r="O9" s="16"/>
      <c r="P9" s="16"/>
      <c r="Q9" s="16"/>
      <c r="R9" s="16"/>
      <c r="S9" s="16"/>
      <c r="T9" s="16"/>
      <c r="U9" s="16"/>
      <c r="V9" s="16"/>
      <c r="W9" s="199" t="s">
        <v>107</v>
      </c>
      <c r="X9" s="359">
        <f>J9</f>
        <v>1</v>
      </c>
      <c r="Y9" s="359"/>
      <c r="Z9" s="359"/>
      <c r="AA9" s="359"/>
      <c r="AB9" s="16" t="s">
        <v>5</v>
      </c>
      <c r="AC9" s="16"/>
      <c r="AD9" s="16"/>
      <c r="AE9" s="16"/>
      <c r="AF9" s="16"/>
      <c r="AG9" s="16"/>
      <c r="AH9" s="16"/>
      <c r="AI9" s="16"/>
      <c r="AJ9" s="196"/>
    </row>
    <row r="10" spans="1:43" ht="15" customHeight="1" x14ac:dyDescent="0.3">
      <c r="A10" s="19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96"/>
      <c r="AN10" s="2" t="s">
        <v>876</v>
      </c>
    </row>
    <row r="11" spans="1:43" ht="15" customHeight="1" x14ac:dyDescent="0.3">
      <c r="A11" s="195"/>
      <c r="B11" s="16"/>
      <c r="C11" s="16" t="s">
        <v>110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96"/>
      <c r="AN11" s="158" t="s">
        <v>865</v>
      </c>
    </row>
    <row r="12" spans="1:43" ht="15" customHeight="1" x14ac:dyDescent="0.3">
      <c r="A12" s="19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96"/>
      <c r="AN12" s="2" t="s">
        <v>879</v>
      </c>
    </row>
    <row r="13" spans="1:43" ht="18.75" customHeight="1" x14ac:dyDescent="0.3">
      <c r="A13" s="195"/>
      <c r="B13" s="59" t="s">
        <v>696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16"/>
      <c r="AJ13" s="196"/>
      <c r="AN13" s="2" t="s">
        <v>877</v>
      </c>
    </row>
    <row r="14" spans="1:43" ht="18.75" customHeight="1" x14ac:dyDescent="0.3">
      <c r="A14" s="195"/>
      <c r="B14" s="16"/>
      <c r="C14" s="16" t="str">
        <f>'임시주주총회의사록(10억미만 이사 2인이하)'!B22</f>
        <v>의장은 당사의 영업의 내용에 비추어 중간배당을 할 필요가 있다고 판단되고,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96"/>
      <c r="AN14" s="2" t="s">
        <v>878</v>
      </c>
    </row>
    <row r="15" spans="1:43" ht="18.75" customHeight="1" x14ac:dyDescent="0.3">
      <c r="A15" s="195"/>
      <c r="B15" s="16" t="s">
        <v>697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96"/>
      <c r="AN15" s="2" t="s">
        <v>880</v>
      </c>
    </row>
    <row r="16" spans="1:43" ht="15" customHeight="1" x14ac:dyDescent="0.3">
      <c r="A16" s="195"/>
      <c r="B16" s="16" t="str">
        <f>'임시주주총회의사록(10억미만 이사 2인이하)'!A24</f>
        <v>다음과 같이 승인 가결하다.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96"/>
    </row>
    <row r="17" spans="1:43" ht="11.25" customHeight="1" x14ac:dyDescent="0.3">
      <c r="A17" s="19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96"/>
      <c r="AN17" s="2" t="s">
        <v>881</v>
      </c>
    </row>
    <row r="18" spans="1:43" ht="16.5" customHeight="1" x14ac:dyDescent="0.3">
      <c r="A18" s="195"/>
      <c r="B18" s="16"/>
      <c r="C18" s="153"/>
      <c r="D18" s="200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96"/>
    </row>
    <row r="19" spans="1:43" ht="16.5" customHeight="1" x14ac:dyDescent="0.3">
      <c r="A19" s="195"/>
      <c r="B19" s="16"/>
      <c r="C19" s="201" t="s">
        <v>687</v>
      </c>
      <c r="D19" s="360" t="s">
        <v>688</v>
      </c>
      <c r="E19" s="360"/>
      <c r="F19" s="360"/>
      <c r="G19" s="360"/>
      <c r="H19" s="360"/>
      <c r="I19" s="360"/>
      <c r="J19" s="152" t="s">
        <v>114</v>
      </c>
      <c r="K19" s="353">
        <f ca="1">B29+14</f>
        <v>44183</v>
      </c>
      <c r="L19" s="353"/>
      <c r="M19" s="353"/>
      <c r="N19" s="353"/>
      <c r="O19" s="353"/>
      <c r="P19" s="353"/>
      <c r="Q19" s="353"/>
      <c r="R19" s="353"/>
      <c r="S19" s="353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96"/>
      <c r="AM19" s="188" t="str">
        <f ca="1">TEXT(K19,"AAAA")</f>
        <v>금요일</v>
      </c>
      <c r="AN19" s="2" t="s">
        <v>882</v>
      </c>
      <c r="AQ19" s="14"/>
    </row>
    <row r="20" spans="1:43" ht="16.5" customHeight="1" x14ac:dyDescent="0.3">
      <c r="A20" s="195"/>
      <c r="B20" s="214"/>
      <c r="C20" s="201" t="s">
        <v>687</v>
      </c>
      <c r="D20" s="360" t="s">
        <v>689</v>
      </c>
      <c r="E20" s="360"/>
      <c r="F20" s="360"/>
      <c r="G20" s="360"/>
      <c r="H20" s="360"/>
      <c r="I20" s="360"/>
      <c r="J20" s="152" t="s">
        <v>114</v>
      </c>
      <c r="K20" s="361">
        <v>100000000</v>
      </c>
      <c r="L20" s="361"/>
      <c r="M20" s="361"/>
      <c r="N20" s="361"/>
      <c r="O20" s="361"/>
      <c r="P20" s="361"/>
      <c r="Q20" s="361"/>
      <c r="R20" s="361"/>
      <c r="S20" s="361"/>
      <c r="T20" s="202" t="s">
        <v>691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96"/>
    </row>
    <row r="21" spans="1:43" ht="16.5" customHeight="1" x14ac:dyDescent="0.3">
      <c r="A21" s="195"/>
      <c r="B21" s="214"/>
      <c r="C21" s="201" t="s">
        <v>687</v>
      </c>
      <c r="D21" s="360" t="s">
        <v>690</v>
      </c>
      <c r="E21" s="360"/>
      <c r="F21" s="360"/>
      <c r="G21" s="360"/>
      <c r="H21" s="360"/>
      <c r="I21" s="360"/>
      <c r="J21" s="152" t="s">
        <v>114</v>
      </c>
      <c r="K21" s="354">
        <f ca="1">K19+30</f>
        <v>44213</v>
      </c>
      <c r="L21" s="354"/>
      <c r="M21" s="354"/>
      <c r="N21" s="354"/>
      <c r="O21" s="354"/>
      <c r="P21" s="354"/>
      <c r="Q21" s="354"/>
      <c r="R21" s="354"/>
      <c r="S21" s="354"/>
      <c r="T21" s="202" t="s">
        <v>692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96"/>
    </row>
    <row r="22" spans="1:43" ht="16.5" customHeight="1" x14ac:dyDescent="0.3">
      <c r="A22" s="19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96"/>
    </row>
    <row r="23" spans="1:43" ht="16.5" customHeight="1" x14ac:dyDescent="0.3">
      <c r="A23" s="19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96"/>
    </row>
    <row r="24" spans="1:43" ht="16.5" customHeight="1" x14ac:dyDescent="0.3">
      <c r="A24" s="195"/>
      <c r="B24" s="16" t="str">
        <f>'임시주주총회의사록(10억미만 이사 2인이하)'!A32</f>
        <v>이상으로서 금일의 의안 전부를 심의 종료 하였으므로 의장은 폐회를 선언하다.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96"/>
    </row>
    <row r="25" spans="1:43" ht="16.5" customHeight="1" x14ac:dyDescent="0.3">
      <c r="A25" s="195"/>
      <c r="B25" s="16" t="str">
        <f>'임시주주총회의사록(10억미만 이사 2인이하)'!A33</f>
        <v>회의종료 시간은</v>
      </c>
      <c r="C25" s="16"/>
      <c r="D25" s="16"/>
      <c r="E25" s="16"/>
      <c r="F25" s="16"/>
      <c r="G25" s="16"/>
      <c r="H25" s="362" t="str">
        <f>'임시주주총회의사록(10억미만 이사 2인이하)'!H33</f>
        <v>오전 10:30</v>
      </c>
      <c r="I25" s="362"/>
      <c r="J25" s="362"/>
      <c r="K25" s="362"/>
      <c r="L25" s="362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96"/>
    </row>
    <row r="26" spans="1:43" ht="16.5" customHeight="1" x14ac:dyDescent="0.3">
      <c r="A26" s="195"/>
      <c r="B26" s="16" t="str">
        <f>'임시주주총회의사록(10억미만 이사 2인이하)'!A34</f>
        <v xml:space="preserve">위 의사의 경과요령과 결의를 명확히 하기 위하여 이 의사록을 작성하고 의장과 출석한 이사가 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96"/>
    </row>
    <row r="27" spans="1:43" ht="16.5" customHeight="1" x14ac:dyDescent="0.3">
      <c r="A27" s="195"/>
      <c r="B27" s="16" t="str">
        <f>'임시주주총회의사록(10억미만 이사 2인이하)'!A35</f>
        <v>아래에 기명날인 또는 서명하다.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96"/>
    </row>
    <row r="28" spans="1:43" ht="15" customHeight="1" x14ac:dyDescent="0.3">
      <c r="A28" s="19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96"/>
    </row>
    <row r="29" spans="1:43" ht="15" customHeight="1" x14ac:dyDescent="0.3">
      <c r="A29" s="195"/>
      <c r="B29" s="354">
        <f ca="1">TODAY()</f>
        <v>44169</v>
      </c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196"/>
      <c r="AM29" s="188" t="str">
        <f>TEXT(K29,"AAAA")</f>
        <v>토요일</v>
      </c>
    </row>
    <row r="30" spans="1:43" ht="15" customHeight="1" x14ac:dyDescent="0.3">
      <c r="A30" s="19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96"/>
    </row>
    <row r="31" spans="1:43" ht="15" customHeight="1" x14ac:dyDescent="0.3">
      <c r="A31" s="195"/>
      <c r="B31" s="215" t="str">
        <f>기본사항!C2</f>
        <v>주식회사 선우코리아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196"/>
    </row>
    <row r="32" spans="1:43" ht="15" customHeight="1" x14ac:dyDescent="0.3">
      <c r="A32" s="19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96"/>
    </row>
    <row r="33" spans="1:39" ht="15" customHeight="1" x14ac:dyDescent="0.3">
      <c r="A33" s="19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 t="s">
        <v>19</v>
      </c>
      <c r="S33" s="16"/>
      <c r="T33" s="16"/>
      <c r="U33" s="16" t="s">
        <v>8</v>
      </c>
      <c r="V33" s="16"/>
      <c r="W33" s="16"/>
      <c r="X33" s="16"/>
      <c r="Y33" s="363" t="str">
        <f>기본사항!C31</f>
        <v>주황규</v>
      </c>
      <c r="Z33" s="363"/>
      <c r="AA33" s="363"/>
      <c r="AB33" s="363"/>
      <c r="AC33" s="363"/>
      <c r="AD33" s="363"/>
      <c r="AE33" s="16"/>
      <c r="AF33" s="203" t="s">
        <v>874</v>
      </c>
      <c r="AG33" s="16"/>
      <c r="AH33" s="16"/>
      <c r="AI33" s="16"/>
      <c r="AJ33" s="196"/>
    </row>
    <row r="34" spans="1:39" ht="15" customHeight="1" x14ac:dyDescent="0.3">
      <c r="A34" s="19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03"/>
      <c r="AG34" s="16"/>
      <c r="AH34" s="16"/>
      <c r="AI34" s="16"/>
      <c r="AJ34" s="196"/>
    </row>
    <row r="35" spans="1:39" ht="15" customHeight="1" x14ac:dyDescent="0.3">
      <c r="A35" s="19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 t="s">
        <v>20</v>
      </c>
      <c r="V35" s="16"/>
      <c r="W35" s="16"/>
      <c r="X35" s="16"/>
      <c r="Y35" s="363">
        <f>기본사항!C33</f>
        <v>0</v>
      </c>
      <c r="Z35" s="363"/>
      <c r="AA35" s="363"/>
      <c r="AB35" s="363"/>
      <c r="AC35" s="363"/>
      <c r="AD35" s="363"/>
      <c r="AE35" s="16"/>
      <c r="AF35" s="203" t="s">
        <v>703</v>
      </c>
      <c r="AG35" s="16"/>
      <c r="AH35" s="16"/>
      <c r="AI35" s="16"/>
      <c r="AJ35" s="196"/>
    </row>
    <row r="36" spans="1:39" ht="15" customHeight="1" x14ac:dyDescent="0.3">
      <c r="A36" s="19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204"/>
      <c r="Z36" s="204"/>
      <c r="AA36" s="204"/>
      <c r="AB36" s="204"/>
      <c r="AC36" s="204"/>
      <c r="AD36" s="204"/>
      <c r="AE36" s="16"/>
      <c r="AF36" s="16"/>
      <c r="AG36" s="16"/>
      <c r="AH36" s="16"/>
      <c r="AI36" s="16"/>
      <c r="AJ36" s="196"/>
    </row>
    <row r="37" spans="1:39" ht="15" customHeight="1" x14ac:dyDescent="0.3">
      <c r="A37" s="19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 t="s">
        <v>20</v>
      </c>
      <c r="V37" s="16"/>
      <c r="W37" s="16"/>
      <c r="X37" s="16"/>
      <c r="Y37" s="363">
        <f>기본사항!C34</f>
        <v>0</v>
      </c>
      <c r="Z37" s="363"/>
      <c r="AA37" s="363"/>
      <c r="AB37" s="363"/>
      <c r="AC37" s="363"/>
      <c r="AD37" s="363"/>
      <c r="AE37" s="16"/>
      <c r="AF37" s="203" t="s">
        <v>703</v>
      </c>
      <c r="AG37" s="16"/>
      <c r="AH37" s="16"/>
      <c r="AI37" s="16"/>
      <c r="AJ37" s="196"/>
    </row>
    <row r="38" spans="1:39" ht="15" customHeight="1" x14ac:dyDescent="0.3">
      <c r="A38" s="19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204"/>
      <c r="Z38" s="204"/>
      <c r="AA38" s="204"/>
      <c r="AB38" s="204"/>
      <c r="AC38" s="204"/>
      <c r="AD38" s="204"/>
      <c r="AE38" s="16"/>
      <c r="AF38" s="16"/>
      <c r="AG38" s="16"/>
      <c r="AH38" s="16"/>
      <c r="AI38" s="16"/>
      <c r="AJ38" s="196"/>
    </row>
    <row r="39" spans="1:39" ht="15" customHeight="1" x14ac:dyDescent="0.3">
      <c r="A39" s="19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360" t="str">
        <f>기본사항!B32</f>
        <v>감사</v>
      </c>
      <c r="V39" s="360"/>
      <c r="W39" s="360"/>
      <c r="X39" s="16"/>
      <c r="Y39" s="363" t="str">
        <f>기본사항!C32</f>
        <v>김미란</v>
      </c>
      <c r="Z39" s="363"/>
      <c r="AA39" s="363"/>
      <c r="AB39" s="363"/>
      <c r="AC39" s="363"/>
      <c r="AD39" s="363"/>
      <c r="AE39" s="16"/>
      <c r="AF39" s="203" t="s">
        <v>703</v>
      </c>
      <c r="AG39" s="16"/>
      <c r="AH39" s="16"/>
      <c r="AI39" s="16"/>
      <c r="AJ39" s="196"/>
    </row>
    <row r="40" spans="1:39" ht="14.25" thickBot="1" x14ac:dyDescent="0.35">
      <c r="A40" s="19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96"/>
    </row>
    <row r="41" spans="1:39" ht="25.5" x14ac:dyDescent="0.3">
      <c r="A41" s="209"/>
      <c r="B41" s="356" t="s">
        <v>867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194"/>
    </row>
    <row r="42" spans="1:39" ht="15" customHeight="1" x14ac:dyDescent="0.3">
      <c r="A42" s="195"/>
      <c r="B42" s="16"/>
      <c r="C42" s="16"/>
      <c r="D42" s="16"/>
      <c r="E42" s="16"/>
      <c r="F42" s="16"/>
      <c r="G42" s="199" t="s">
        <v>869</v>
      </c>
      <c r="H42" s="357" t="str">
        <f>'임시주주총회의사록&amp;중간배당 퇴직급여지급규정'!B26</f>
        <v>제46조 2 (중간배당)</v>
      </c>
      <c r="I42" s="357"/>
      <c r="J42" s="357"/>
      <c r="K42" s="357"/>
      <c r="L42" s="357"/>
      <c r="M42" s="357"/>
      <c r="N42" s="357"/>
      <c r="O42" s="16" t="s">
        <v>870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353">
        <f ca="1">B29</f>
        <v>44169</v>
      </c>
      <c r="AC42" s="353"/>
      <c r="AD42" s="353"/>
      <c r="AE42" s="353"/>
      <c r="AF42" s="353"/>
      <c r="AG42" s="353"/>
      <c r="AH42" s="353"/>
      <c r="AI42" s="353"/>
      <c r="AJ42" s="211"/>
      <c r="AK42" s="191"/>
      <c r="AM42" s="2" t="s">
        <v>868</v>
      </c>
    </row>
    <row r="43" spans="1:39" ht="15" customHeight="1" x14ac:dyDescent="0.3">
      <c r="A43" s="195"/>
      <c r="B43" s="16" t="s">
        <v>871</v>
      </c>
      <c r="C43" s="16"/>
      <c r="D43" s="16"/>
      <c r="E43" s="16"/>
      <c r="F43" s="16"/>
      <c r="G43" s="16"/>
      <c r="H43" s="16"/>
      <c r="I43" s="16"/>
      <c r="J43" s="16"/>
      <c r="K43" s="16"/>
      <c r="L43" s="353">
        <f ca="1">K19</f>
        <v>44183</v>
      </c>
      <c r="M43" s="353"/>
      <c r="N43" s="353"/>
      <c r="O43" s="353"/>
      <c r="P43" s="353"/>
      <c r="Q43" s="353"/>
      <c r="R43" s="353"/>
      <c r="S43" s="353"/>
      <c r="T43" s="16" t="s">
        <v>872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96"/>
    </row>
    <row r="44" spans="1:39" ht="15" customHeight="1" x14ac:dyDescent="0.3">
      <c r="A44" s="195"/>
      <c r="B44" s="16" t="s">
        <v>873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96"/>
    </row>
    <row r="45" spans="1:39" ht="18.75" customHeight="1" x14ac:dyDescent="0.3">
      <c r="A45" s="195"/>
      <c r="B45" s="354">
        <f ca="1">B29</f>
        <v>44169</v>
      </c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  <c r="AA45" s="354"/>
      <c r="AB45" s="354"/>
      <c r="AC45" s="354"/>
      <c r="AD45" s="354"/>
      <c r="AE45" s="354"/>
      <c r="AF45" s="354"/>
      <c r="AG45" s="354"/>
      <c r="AH45" s="354"/>
      <c r="AI45" s="354"/>
      <c r="AJ45" s="196"/>
    </row>
    <row r="46" spans="1:39" ht="18.75" customHeight="1" x14ac:dyDescent="0.3">
      <c r="A46" s="195"/>
      <c r="B46" s="215" t="str">
        <f>기본사항!C2</f>
        <v>주식회사 선우코리아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196"/>
    </row>
    <row r="47" spans="1:39" ht="18.75" customHeight="1" thickBot="1" x14ac:dyDescent="0.35">
      <c r="A47" s="205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207" t="s">
        <v>8</v>
      </c>
      <c r="N47" s="355" t="str">
        <f>Y33</f>
        <v>주황규</v>
      </c>
      <c r="O47" s="355"/>
      <c r="P47" s="355"/>
      <c r="Q47" s="355"/>
      <c r="R47" s="355"/>
      <c r="S47" s="355"/>
      <c r="T47" s="355"/>
      <c r="U47" s="355"/>
      <c r="V47" s="355"/>
      <c r="W47" s="355"/>
      <c r="X47" s="355"/>
      <c r="Y47" s="355"/>
      <c r="Z47" s="208" t="s">
        <v>874</v>
      </c>
      <c r="AA47" s="190"/>
      <c r="AB47" s="190"/>
      <c r="AC47" s="190"/>
      <c r="AD47" s="190"/>
      <c r="AE47" s="190"/>
      <c r="AF47" s="190"/>
      <c r="AG47" s="190"/>
      <c r="AH47" s="190"/>
      <c r="AI47" s="190"/>
      <c r="AJ47" s="206"/>
    </row>
  </sheetData>
  <mergeCells count="24">
    <mergeCell ref="H25:L25"/>
    <mergeCell ref="U39:W39"/>
    <mergeCell ref="Y35:AD35"/>
    <mergeCell ref="Y37:AD37"/>
    <mergeCell ref="Y33:AD33"/>
    <mergeCell ref="Y39:AD39"/>
    <mergeCell ref="B29:AI29"/>
    <mergeCell ref="D19:I19"/>
    <mergeCell ref="K19:S19"/>
    <mergeCell ref="D20:I20"/>
    <mergeCell ref="K20:S20"/>
    <mergeCell ref="D21:I21"/>
    <mergeCell ref="K21:S21"/>
    <mergeCell ref="G5:R5"/>
    <mergeCell ref="J8:M8"/>
    <mergeCell ref="X8:AA8"/>
    <mergeCell ref="J9:M9"/>
    <mergeCell ref="X9:AA9"/>
    <mergeCell ref="L43:S43"/>
    <mergeCell ref="B45:AI45"/>
    <mergeCell ref="N47:Y47"/>
    <mergeCell ref="B41:AI41"/>
    <mergeCell ref="H42:N42"/>
    <mergeCell ref="AB42:AI42"/>
  </mergeCells>
  <phoneticPr fontId="2" type="noConversion"/>
  <conditionalFormatting sqref="AM29">
    <cfRule type="cellIs" dxfId="2" priority="2" operator="equal">
      <formula>"일요일"</formula>
    </cfRule>
    <cfRule type="cellIs" dxfId="1" priority="3" operator="equal">
      <formula>"토요일"</formula>
    </cfRule>
  </conditionalFormatting>
  <conditionalFormatting sqref="J8:M8">
    <cfRule type="cellIs" dxfId="0" priority="1" operator="lessThan">
      <formula>3</formula>
    </cfRule>
  </conditionalFormatting>
  <hyperlinks>
    <hyperlink ref="AN11" r:id="rId1" xr:uid="{7DBC9224-5011-4224-A01F-0EB5CB2DFBD7}"/>
  </hyperlinks>
  <printOptions horizontalCentered="1" verticalCentered="1"/>
  <pageMargins left="0.39370078740157483" right="0.39370078740157483" top="0.55118110236220474" bottom="0.35433070866141736" header="0" footer="0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82D2-4CA1-4B8F-93C7-A5D90AAB6CCB}">
  <dimension ref="A1"/>
  <sheetViews>
    <sheetView showGridLines="0" workbookViewId="0">
      <selection activeCell="B2" sqref="B2"/>
    </sheetView>
  </sheetViews>
  <sheetFormatPr defaultRowHeight="16.5" x14ac:dyDescent="0.3"/>
  <sheetData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43"/>
  <sheetViews>
    <sheetView showGridLines="0" workbookViewId="0">
      <selection activeCell="E17" sqref="E17"/>
    </sheetView>
  </sheetViews>
  <sheetFormatPr defaultRowHeight="16.5" x14ac:dyDescent="0.3"/>
  <sheetData>
    <row r="2" spans="1:13" x14ac:dyDescent="0.3">
      <c r="A2" s="91" t="s">
        <v>139</v>
      </c>
      <c r="B2" s="91"/>
      <c r="C2" s="91"/>
      <c r="D2" s="91"/>
      <c r="E2" s="91"/>
      <c r="F2" s="91"/>
      <c r="G2" s="91"/>
      <c r="H2" s="91"/>
      <c r="I2" s="91" t="s">
        <v>140</v>
      </c>
      <c r="J2" s="91"/>
      <c r="K2" s="91"/>
      <c r="L2" s="91"/>
      <c r="M2" s="91"/>
    </row>
    <row r="3" spans="1:13" x14ac:dyDescent="0.3">
      <c r="A3" s="91" t="s">
        <v>141</v>
      </c>
      <c r="B3" s="91"/>
      <c r="C3" s="91"/>
      <c r="D3" s="91"/>
      <c r="E3" s="91"/>
      <c r="F3" s="91"/>
      <c r="G3" s="91"/>
      <c r="H3" s="91"/>
      <c r="I3" s="91" t="s">
        <v>148</v>
      </c>
      <c r="J3" s="91"/>
      <c r="K3" s="91"/>
      <c r="L3" s="91"/>
      <c r="M3" s="91"/>
    </row>
    <row r="4" spans="1:13" x14ac:dyDescent="0.3">
      <c r="A4" s="91" t="s">
        <v>142</v>
      </c>
      <c r="B4" s="91"/>
      <c r="C4" s="91"/>
      <c r="D4" s="91"/>
      <c r="E4" s="91"/>
      <c r="F4" s="91"/>
      <c r="G4" s="91"/>
      <c r="H4" s="91"/>
      <c r="I4" s="91" t="s">
        <v>149</v>
      </c>
      <c r="J4" s="91"/>
      <c r="K4" s="91"/>
      <c r="L4" s="91"/>
      <c r="M4" s="91"/>
    </row>
    <row r="5" spans="1:13" x14ac:dyDescent="0.3">
      <c r="A5" s="91" t="s">
        <v>143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x14ac:dyDescent="0.3">
      <c r="A6" s="91"/>
      <c r="B6" s="91"/>
      <c r="C6" s="91"/>
      <c r="D6" s="91"/>
      <c r="E6" s="91"/>
      <c r="F6" s="91"/>
      <c r="G6" s="91"/>
      <c r="H6" s="91"/>
      <c r="I6" s="91" t="s">
        <v>150</v>
      </c>
      <c r="J6" s="91"/>
      <c r="K6" s="91"/>
      <c r="L6" s="91"/>
      <c r="M6" s="91"/>
    </row>
    <row r="7" spans="1:13" x14ac:dyDescent="0.3">
      <c r="A7" s="91" t="s">
        <v>144</v>
      </c>
      <c r="B7" s="91"/>
      <c r="C7" s="91"/>
      <c r="D7" s="91"/>
      <c r="E7" s="91"/>
      <c r="F7" s="91"/>
      <c r="G7" s="91"/>
      <c r="H7" s="91"/>
      <c r="I7" s="91" t="s">
        <v>151</v>
      </c>
      <c r="J7" s="91"/>
      <c r="K7" s="91"/>
      <c r="L7" s="91"/>
      <c r="M7" s="91"/>
    </row>
    <row r="8" spans="1:13" x14ac:dyDescent="0.3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x14ac:dyDescent="0.3">
      <c r="A9" s="91" t="s">
        <v>145</v>
      </c>
      <c r="B9" s="91"/>
      <c r="C9" s="91"/>
      <c r="D9" s="91"/>
      <c r="E9" s="91"/>
      <c r="F9" s="91"/>
      <c r="G9" s="91"/>
      <c r="H9" s="91"/>
      <c r="I9" s="91" t="s">
        <v>152</v>
      </c>
      <c r="J9" s="91"/>
      <c r="K9" s="91"/>
      <c r="L9" s="91"/>
      <c r="M9" s="91"/>
    </row>
    <row r="10" spans="1:13" x14ac:dyDescent="0.3">
      <c r="A10" s="91"/>
      <c r="B10" s="91"/>
      <c r="C10" s="91"/>
      <c r="D10" s="91"/>
      <c r="E10" s="91"/>
      <c r="F10" s="91"/>
      <c r="G10" s="91"/>
      <c r="H10" s="91"/>
      <c r="I10" s="91" t="s">
        <v>153</v>
      </c>
      <c r="J10" s="91"/>
      <c r="K10" s="91"/>
      <c r="L10" s="91"/>
      <c r="M10" s="91"/>
    </row>
    <row r="11" spans="1:13" x14ac:dyDescent="0.3">
      <c r="A11" s="91" t="s">
        <v>146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13" x14ac:dyDescent="0.3">
      <c r="A12" s="91" t="s">
        <v>147</v>
      </c>
      <c r="B12" s="91"/>
      <c r="C12" s="91"/>
      <c r="D12" s="91"/>
      <c r="E12" s="91"/>
      <c r="F12" s="91"/>
      <c r="G12" s="91"/>
      <c r="H12" s="91"/>
      <c r="I12" s="91" t="s">
        <v>155</v>
      </c>
      <c r="J12" s="91"/>
      <c r="K12" s="91"/>
      <c r="L12" s="91"/>
      <c r="M12" s="91"/>
    </row>
    <row r="13" spans="1:13" x14ac:dyDescent="0.3">
      <c r="A13" s="91"/>
      <c r="B13" s="91"/>
      <c r="C13" s="91"/>
      <c r="D13" s="91"/>
      <c r="E13" s="91"/>
      <c r="F13" s="91"/>
      <c r="G13" s="91"/>
      <c r="H13" s="91"/>
      <c r="I13" s="91" t="s">
        <v>154</v>
      </c>
      <c r="J13" s="91"/>
      <c r="K13" s="91"/>
      <c r="L13" s="91"/>
      <c r="M13" s="91"/>
    </row>
    <row r="14" spans="1:13" x14ac:dyDescent="0.3">
      <c r="A14" s="91"/>
      <c r="B14" s="91"/>
      <c r="C14" s="91"/>
      <c r="D14" s="91"/>
      <c r="E14" s="91"/>
      <c r="F14" s="91"/>
      <c r="G14" s="91"/>
      <c r="H14" s="91"/>
      <c r="I14" s="91" t="s">
        <v>156</v>
      </c>
      <c r="J14" s="91"/>
      <c r="K14" s="91"/>
      <c r="L14" s="91"/>
      <c r="M14" s="91"/>
    </row>
    <row r="15" spans="1:13" x14ac:dyDescent="0.3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</row>
    <row r="16" spans="1:13" x14ac:dyDescent="0.3">
      <c r="A16" s="91"/>
      <c r="B16" s="91"/>
      <c r="C16" s="91"/>
      <c r="D16" s="91"/>
      <c r="E16" s="91"/>
      <c r="F16" s="91"/>
      <c r="G16" s="91"/>
      <c r="H16" s="91"/>
      <c r="I16" s="91" t="s">
        <v>157</v>
      </c>
      <c r="J16" s="91"/>
      <c r="K16" s="91"/>
      <c r="L16" s="91"/>
      <c r="M16" s="91"/>
    </row>
    <row r="17" spans="1:13" x14ac:dyDescent="0.3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</row>
    <row r="18" spans="1:13" x14ac:dyDescent="0.3">
      <c r="A18" s="91"/>
      <c r="B18" s="91"/>
      <c r="C18" s="91"/>
      <c r="D18" s="91"/>
      <c r="E18" s="91"/>
      <c r="F18" s="91"/>
      <c r="G18" s="91"/>
      <c r="H18" s="91"/>
      <c r="I18" s="91" t="s">
        <v>158</v>
      </c>
      <c r="J18" s="91"/>
      <c r="K18" s="91"/>
      <c r="L18" s="91"/>
      <c r="M18" s="91"/>
    </row>
    <row r="19" spans="1:13" x14ac:dyDescent="0.3">
      <c r="A19" s="91"/>
      <c r="B19" s="91"/>
      <c r="C19" s="91"/>
      <c r="D19" s="91"/>
      <c r="E19" s="91"/>
      <c r="F19" s="91"/>
      <c r="G19" s="91"/>
      <c r="H19" s="91"/>
      <c r="I19" s="91" t="s">
        <v>159</v>
      </c>
      <c r="J19" s="91"/>
      <c r="K19" s="91"/>
      <c r="L19" s="91"/>
      <c r="M19" s="91"/>
    </row>
    <row r="20" spans="1:13" x14ac:dyDescent="0.3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13" x14ac:dyDescent="0.3">
      <c r="A21" s="91" t="s">
        <v>160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</row>
    <row r="22" spans="1:13" x14ac:dyDescent="0.3">
      <c r="A22" s="91" t="s">
        <v>355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4" spans="1:13" x14ac:dyDescent="0.3">
      <c r="A24" t="s">
        <v>161</v>
      </c>
    </row>
    <row r="25" spans="1:13" x14ac:dyDescent="0.3">
      <c r="A25" t="s">
        <v>162</v>
      </c>
    </row>
    <row r="26" spans="1:13" x14ac:dyDescent="0.3">
      <c r="A26" t="s">
        <v>163</v>
      </c>
    </row>
    <row r="28" spans="1:13" x14ac:dyDescent="0.3">
      <c r="A28" t="s">
        <v>164</v>
      </c>
    </row>
    <row r="29" spans="1:13" x14ac:dyDescent="0.3">
      <c r="A29" t="s">
        <v>165</v>
      </c>
    </row>
    <row r="30" spans="1:13" x14ac:dyDescent="0.3">
      <c r="A30" t="s">
        <v>166</v>
      </c>
    </row>
    <row r="31" spans="1:13" x14ac:dyDescent="0.3">
      <c r="A31" t="s">
        <v>167</v>
      </c>
    </row>
    <row r="32" spans="1:13" x14ac:dyDescent="0.3">
      <c r="A32" t="s">
        <v>168</v>
      </c>
    </row>
    <row r="33" spans="1:1" x14ac:dyDescent="0.3">
      <c r="A33" t="s">
        <v>169</v>
      </c>
    </row>
    <row r="34" spans="1:1" x14ac:dyDescent="0.3">
      <c r="A34" t="s">
        <v>170</v>
      </c>
    </row>
    <row r="35" spans="1:1" x14ac:dyDescent="0.3">
      <c r="A35" t="s">
        <v>171</v>
      </c>
    </row>
    <row r="36" spans="1:1" x14ac:dyDescent="0.3">
      <c r="A36" t="s">
        <v>172</v>
      </c>
    </row>
    <row r="37" spans="1:1" x14ac:dyDescent="0.3">
      <c r="A37" t="s">
        <v>173</v>
      </c>
    </row>
    <row r="38" spans="1:1" x14ac:dyDescent="0.3">
      <c r="A38" t="s">
        <v>174</v>
      </c>
    </row>
    <row r="39" spans="1:1" x14ac:dyDescent="0.3">
      <c r="A39" t="s">
        <v>175</v>
      </c>
    </row>
    <row r="41" spans="1:1" x14ac:dyDescent="0.3">
      <c r="A41" t="s">
        <v>176</v>
      </c>
    </row>
    <row r="42" spans="1:1" x14ac:dyDescent="0.3">
      <c r="A42" t="s">
        <v>177</v>
      </c>
    </row>
    <row r="43" spans="1:1" x14ac:dyDescent="0.3">
      <c r="A43" t="s">
        <v>178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258"/>
  <sheetViews>
    <sheetView showGridLines="0" tabSelected="1" workbookViewId="0">
      <selection activeCell="C2" sqref="C2"/>
    </sheetView>
  </sheetViews>
  <sheetFormatPr defaultRowHeight="16.5" x14ac:dyDescent="0.3"/>
  <cols>
    <col min="1" max="1" width="11" bestFit="1" customWidth="1"/>
    <col min="2" max="2" width="24.875" bestFit="1" customWidth="1"/>
    <col min="3" max="3" width="20.25" style="75" bestFit="1" customWidth="1"/>
    <col min="4" max="4" width="9.375" bestFit="1" customWidth="1"/>
    <col min="5" max="5" width="14.875" bestFit="1" customWidth="1"/>
    <col min="9" max="9" width="15.875" bestFit="1" customWidth="1"/>
    <col min="10" max="10" width="78.875" bestFit="1" customWidth="1"/>
    <col min="11" max="11" width="13.75" bestFit="1" customWidth="1"/>
    <col min="13" max="13" width="12.375" bestFit="1" customWidth="1"/>
    <col min="14" max="14" width="11.125" bestFit="1" customWidth="1"/>
    <col min="15" max="15" width="14.375" bestFit="1" customWidth="1"/>
    <col min="16" max="16" width="8.875" bestFit="1" customWidth="1"/>
    <col min="17" max="17" width="9.375" bestFit="1" customWidth="1"/>
    <col min="18" max="18" width="8.875" bestFit="1" customWidth="1"/>
    <col min="19" max="19" width="9.75" bestFit="1" customWidth="1"/>
  </cols>
  <sheetData>
    <row r="2" spans="2:8" x14ac:dyDescent="0.3">
      <c r="B2" t="s">
        <v>179</v>
      </c>
      <c r="C2" s="75" t="s">
        <v>938</v>
      </c>
    </row>
    <row r="3" spans="2:8" x14ac:dyDescent="0.3">
      <c r="B3" t="s">
        <v>196</v>
      </c>
      <c r="C3" s="75" t="s">
        <v>939</v>
      </c>
    </row>
    <row r="4" spans="2:8" x14ac:dyDescent="0.3">
      <c r="B4" t="s">
        <v>197</v>
      </c>
      <c r="C4" s="75" t="s">
        <v>940</v>
      </c>
    </row>
    <row r="6" spans="2:8" x14ac:dyDescent="0.3">
      <c r="B6" t="s">
        <v>2</v>
      </c>
      <c r="C6" s="76">
        <v>4000</v>
      </c>
      <c r="D6" t="s">
        <v>4</v>
      </c>
      <c r="H6" t="s">
        <v>205</v>
      </c>
    </row>
    <row r="7" spans="2:8" x14ac:dyDescent="0.3">
      <c r="B7" t="s">
        <v>199</v>
      </c>
      <c r="C7" s="85">
        <v>44165</v>
      </c>
      <c r="H7" t="str">
        <f>TEXT(C7,"aaaa")</f>
        <v>월요일</v>
      </c>
    </row>
    <row r="8" spans="2:8" x14ac:dyDescent="0.3">
      <c r="B8" t="s">
        <v>189</v>
      </c>
      <c r="C8" s="75" t="s">
        <v>191</v>
      </c>
    </row>
    <row r="9" spans="2:8" x14ac:dyDescent="0.3">
      <c r="B9" t="s">
        <v>190</v>
      </c>
      <c r="C9" s="75" t="s">
        <v>525</v>
      </c>
    </row>
    <row r="11" spans="2:8" x14ac:dyDescent="0.3">
      <c r="B11" t="s">
        <v>198</v>
      </c>
      <c r="C11" s="85">
        <f>C7-14</f>
        <v>44151</v>
      </c>
      <c r="D11" t="s">
        <v>356</v>
      </c>
      <c r="H11" t="str">
        <f>TEXT(C11,"aaaa")</f>
        <v>월요일</v>
      </c>
    </row>
    <row r="12" spans="2:8" x14ac:dyDescent="0.3">
      <c r="B12" t="s">
        <v>200</v>
      </c>
      <c r="C12" s="75" t="s">
        <v>202</v>
      </c>
    </row>
    <row r="13" spans="2:8" x14ac:dyDescent="0.3">
      <c r="B13" t="s">
        <v>201</v>
      </c>
      <c r="C13" s="75" t="s">
        <v>203</v>
      </c>
    </row>
    <row r="14" spans="2:8" x14ac:dyDescent="0.3">
      <c r="B14" t="s">
        <v>204</v>
      </c>
      <c r="C14" s="77">
        <v>1</v>
      </c>
    </row>
    <row r="17" spans="1:19" ht="17.25" thickBot="1" x14ac:dyDescent="0.35">
      <c r="A17" t="s">
        <v>180</v>
      </c>
      <c r="H17" t="s">
        <v>195</v>
      </c>
    </row>
    <row r="18" spans="1:19" s="46" customFormat="1" ht="17.25" thickBot="1" x14ac:dyDescent="0.35">
      <c r="A18" s="78" t="s">
        <v>181</v>
      </c>
      <c r="B18" s="78" t="s">
        <v>126</v>
      </c>
      <c r="C18" s="79" t="s">
        <v>182</v>
      </c>
      <c r="D18" s="78" t="s">
        <v>183</v>
      </c>
      <c r="E18" s="78" t="s">
        <v>184</v>
      </c>
      <c r="F18" s="78" t="s">
        <v>185</v>
      </c>
      <c r="G18" s="78" t="s">
        <v>187</v>
      </c>
      <c r="H18" s="78" t="s">
        <v>192</v>
      </c>
      <c r="I18" s="78" t="s">
        <v>209</v>
      </c>
      <c r="J18" s="113" t="s">
        <v>213</v>
      </c>
      <c r="K18" s="131" t="s">
        <v>313</v>
      </c>
      <c r="L18" s="132" t="s">
        <v>314</v>
      </c>
      <c r="M18" s="133" t="s">
        <v>315</v>
      </c>
      <c r="N18" s="134" t="s">
        <v>316</v>
      </c>
      <c r="O18" s="134" t="s">
        <v>317</v>
      </c>
      <c r="P18" s="134" t="s">
        <v>318</v>
      </c>
      <c r="Q18" s="134" t="s">
        <v>319</v>
      </c>
      <c r="R18" s="134" t="s">
        <v>320</v>
      </c>
      <c r="S18" s="132" t="s">
        <v>321</v>
      </c>
    </row>
    <row r="19" spans="1:19" ht="17.25" thickTop="1" x14ac:dyDescent="0.3">
      <c r="A19" s="164">
        <v>1</v>
      </c>
      <c r="B19" s="79" t="s">
        <v>936</v>
      </c>
      <c r="C19" s="81">
        <v>1200</v>
      </c>
      <c r="D19" s="81">
        <v>5000</v>
      </c>
      <c r="E19" s="82">
        <f>C19*D19</f>
        <v>6000000</v>
      </c>
      <c r="F19" s="83">
        <f>E19/$E$26</f>
        <v>0.3</v>
      </c>
      <c r="G19" s="90" t="s">
        <v>20</v>
      </c>
      <c r="H19" s="86">
        <v>1</v>
      </c>
      <c r="I19" s="107">
        <v>7310241234564</v>
      </c>
      <c r="J19" s="114" t="str">
        <f>C4</f>
        <v>충청남도 천안시 서북구 오성26로 123, 123동 1234호(불당동, 천안두정파크푸르지오1단지)</v>
      </c>
      <c r="K19" s="125">
        <f>MOD(11-MOD(MID(I19,1,1)*2+MID(I19,2,1)*3+MID(I19,3,1)*4+MID(I19,4,1)*5+MID(I19,5,1)*6+MID(I19,6,1)*7+MID(I19,7,1)*8+MID(I19,8,1)*9+MID(I19,9,1)*2+MID(I19,10,1)*3+MID(I19,11,1)*4+MID(I19,12,1)*5,11),10)</f>
        <v>4</v>
      </c>
      <c r="L19" s="126" t="str">
        <f>IF(INT(MID(I19,13,1))=K19,"OK","주민오류")</f>
        <v>OK</v>
      </c>
      <c r="M19" s="127">
        <f ca="1">IF(OR(MID(I19,7,1)="3",MID(I19,7,1)="4"),IF(VALUE(MID(I19,3,4))&gt;VALUE(TEXT(TODAY(),"MMDD")),TEXT(TODAY(),"YYYY")-(2000+MID(I19,1,2)),TEXT(TODAY(),"YYYY")-(2000+MID(I19,1,2))+1),IF(VALUE(MID(I19,3,4))&gt;VALUE(TEXT(TODAY(),"MMDD")),TEXT(TODAY(),"YYYY")-(1900+MID(I19,1,2)),TEXT(TODAY(),"YYYY")-(1900+MID(I19,1,2))+1))</f>
        <v>48</v>
      </c>
      <c r="N19" s="128">
        <v>41274</v>
      </c>
      <c r="O19" s="129">
        <f>IF(OR(MID(I19,7,1)="3",MID(I19,7,1)="4"),IF(VALUE(MID(I19,3,4))&gt;VALUE(TEXT(N19,"MMDD")),TEXT(N19,"YYYY")-(2000+MID(I19,1,2)),TEXT(N19,"YYYY")-(2000+MID(I19,1,2))+1),IF(VALUE(MID(I19,3,4))&gt;VALUE(TEXT(N19,"MMDD")),TEXT(N19,"YYYY")-(1900+MID(I19,1,2)),TEXT(N19,"YYYY")-(1900+MID(I19,1,2))+1))</f>
        <v>40</v>
      </c>
      <c r="P19" s="130" t="str">
        <f>CHOOSE(MID(I19,7,1),"남","여","남","여","남","여","남","여","남","여")</f>
        <v>남</v>
      </c>
      <c r="Q19" s="130" t="str">
        <f>MID(I19,7,1)</f>
        <v>1</v>
      </c>
      <c r="R19" s="130" t="str">
        <f>CHOOSE(Q19,"내국인","내국인","내국인","내국인","외국인","외국인","외국인","외국인")</f>
        <v>내국인</v>
      </c>
      <c r="S19" s="126">
        <f>MOD(MID(I19,8,1)*10+MID(I19,9,1),2)</f>
        <v>1</v>
      </c>
    </row>
    <row r="20" spans="1:19" x14ac:dyDescent="0.3">
      <c r="A20" s="164">
        <v>2</v>
      </c>
      <c r="B20" s="95" t="s">
        <v>937</v>
      </c>
      <c r="C20" s="81">
        <v>2800</v>
      </c>
      <c r="D20" s="81">
        <f>D19</f>
        <v>5000</v>
      </c>
      <c r="E20" s="82">
        <f t="shared" ref="E20:E25" si="0">C20*D20</f>
        <v>14000000</v>
      </c>
      <c r="F20" s="83">
        <f t="shared" ref="F20:F21" si="1">E20/$E$26</f>
        <v>0.7</v>
      </c>
      <c r="G20" s="80" t="s">
        <v>360</v>
      </c>
      <c r="H20" s="86">
        <v>1</v>
      </c>
      <c r="I20" s="107">
        <v>7307082123455</v>
      </c>
      <c r="J20" s="115" t="str">
        <f>J19</f>
        <v>충청남도 천안시 서북구 오성26로 123, 123동 1234호(불당동, 천안두정파크푸르지오1단지)</v>
      </c>
      <c r="K20" s="117">
        <f t="shared" ref="K20:K25" si="2">MOD(11-MOD(MID(I20,1,1)*2+MID(I20,2,1)*3+MID(I20,3,1)*4+MID(I20,4,1)*5+MID(I20,5,1)*6+MID(I20,6,1)*7+MID(I20,7,1)*8+MID(I20,8,1)*9+MID(I20,9,1)*2+MID(I20,10,1)*3+MID(I20,11,1)*4+MID(I20,12,1)*5,11),10)</f>
        <v>5</v>
      </c>
      <c r="L20" s="118" t="str">
        <f t="shared" ref="L20:L25" si="3">IF(INT(MID(I20,13,1))=K20,"OK","주민오류")</f>
        <v>OK</v>
      </c>
      <c r="M20" s="116">
        <f t="shared" ref="M20:M25" ca="1" si="4">IF(OR(MID(I20,7,1)="3",MID(I20,7,1)="4"),IF(VALUE(MID(I20,3,4))&gt;VALUE(TEXT(TODAY(),"MMDD")),TEXT(TODAY(),"YYYY")-(2000+MID(I20,1,2)),TEXT(TODAY(),"YYYY")-(2000+MID(I20,1,2))+1),IF(VALUE(MID(I20,3,4))&gt;VALUE(TEXT(TODAY(),"MMDD")),TEXT(TODAY(),"YYYY")-(1900+MID(I20,1,2)),TEXT(TODAY(),"YYYY")-(1900+MID(I20,1,2))+1))</f>
        <v>48</v>
      </c>
      <c r="N20" s="112">
        <v>41275</v>
      </c>
      <c r="O20" s="111">
        <f t="shared" ref="O20:O25" si="5">IF(OR(MID(I20,7,1)="3",MID(I20,7,1)="4"),IF(VALUE(MID(I20,3,4))&gt;VALUE(TEXT(N20,"MMDD")),TEXT(N20,"YYYY")-(2000+MID(I20,1,2)),TEXT(N20,"YYYY")-(2000+MID(I20,1,2))+1),IF(VALUE(MID(I20,3,4))&gt;VALUE(TEXT(N20,"MMDD")),TEXT(N20,"YYYY")-(1900+MID(I20,1,2)),TEXT(N20,"YYYY")-(1900+MID(I20,1,2))+1))</f>
        <v>40</v>
      </c>
      <c r="P20" s="104" t="str">
        <f t="shared" ref="P20:P25" si="6">CHOOSE(MID(I20,7,1),"남","여","남","여","남","여","남","여","남","여")</f>
        <v>여</v>
      </c>
      <c r="Q20" s="104" t="str">
        <f t="shared" ref="Q20:Q25" si="7">MID(I20,7,1)</f>
        <v>2</v>
      </c>
      <c r="R20" s="104" t="str">
        <f t="shared" ref="R20:R25" si="8">CHOOSE(Q20,"내국인","내국인","내국인","내국인","외국인","외국인","외국인","외국인")</f>
        <v>내국인</v>
      </c>
      <c r="S20" s="118">
        <f t="shared" ref="S20:S25" si="9">MOD(MID(I20,8,1)*10+MID(I20,9,1),2)</f>
        <v>0</v>
      </c>
    </row>
    <row r="21" spans="1:19" x14ac:dyDescent="0.3">
      <c r="A21" s="164">
        <v>3</v>
      </c>
      <c r="B21" s="95"/>
      <c r="C21" s="81"/>
      <c r="D21" s="81"/>
      <c r="E21" s="82">
        <f t="shared" si="0"/>
        <v>0</v>
      </c>
      <c r="F21" s="83">
        <f t="shared" si="1"/>
        <v>0</v>
      </c>
      <c r="G21" s="80" t="s">
        <v>369</v>
      </c>
      <c r="H21" s="86">
        <v>0</v>
      </c>
      <c r="I21" s="107"/>
      <c r="J21" s="115"/>
      <c r="K21" s="117" t="e">
        <f t="shared" si="2"/>
        <v>#VALUE!</v>
      </c>
      <c r="L21" s="118" t="e">
        <f t="shared" si="3"/>
        <v>#VALUE!</v>
      </c>
      <c r="M21" s="116" t="e">
        <f t="shared" ca="1" si="4"/>
        <v>#VALUE!</v>
      </c>
      <c r="N21" s="112">
        <v>41276</v>
      </c>
      <c r="O21" s="111" t="e">
        <f t="shared" si="5"/>
        <v>#VALUE!</v>
      </c>
      <c r="P21" s="104" t="e">
        <f t="shared" si="6"/>
        <v>#VALUE!</v>
      </c>
      <c r="Q21" s="104" t="str">
        <f t="shared" si="7"/>
        <v/>
      </c>
      <c r="R21" s="104" t="e">
        <f t="shared" si="8"/>
        <v>#VALUE!</v>
      </c>
      <c r="S21" s="118" t="e">
        <f t="shared" si="9"/>
        <v>#VALUE!</v>
      </c>
    </row>
    <row r="22" spans="1:19" x14ac:dyDescent="0.3">
      <c r="A22" s="164">
        <v>4</v>
      </c>
      <c r="B22" s="80"/>
      <c r="C22" s="81"/>
      <c r="D22" s="81"/>
      <c r="E22" s="82">
        <f t="shared" si="0"/>
        <v>0</v>
      </c>
      <c r="F22" s="80"/>
      <c r="G22" s="80"/>
      <c r="H22" s="80"/>
      <c r="I22" s="107"/>
      <c r="J22" s="115"/>
      <c r="K22" s="117" t="e">
        <f t="shared" si="2"/>
        <v>#VALUE!</v>
      </c>
      <c r="L22" s="118" t="e">
        <f t="shared" si="3"/>
        <v>#VALUE!</v>
      </c>
      <c r="M22" s="116" t="e">
        <f t="shared" ca="1" si="4"/>
        <v>#VALUE!</v>
      </c>
      <c r="N22" s="112">
        <v>41277</v>
      </c>
      <c r="O22" s="111" t="e">
        <f t="shared" si="5"/>
        <v>#VALUE!</v>
      </c>
      <c r="P22" s="104" t="e">
        <f t="shared" si="6"/>
        <v>#VALUE!</v>
      </c>
      <c r="Q22" s="104" t="str">
        <f t="shared" si="7"/>
        <v/>
      </c>
      <c r="R22" s="104" t="e">
        <f t="shared" si="8"/>
        <v>#VALUE!</v>
      </c>
      <c r="S22" s="118" t="e">
        <f t="shared" si="9"/>
        <v>#VALUE!</v>
      </c>
    </row>
    <row r="23" spans="1:19" x14ac:dyDescent="0.3">
      <c r="A23" s="164">
        <v>5</v>
      </c>
      <c r="B23" s="80"/>
      <c r="C23" s="81"/>
      <c r="D23" s="81"/>
      <c r="E23" s="82">
        <f t="shared" si="0"/>
        <v>0</v>
      </c>
      <c r="F23" s="80"/>
      <c r="G23" s="80"/>
      <c r="H23" s="80"/>
      <c r="I23" s="107"/>
      <c r="J23" s="115"/>
      <c r="K23" s="117" t="e">
        <f t="shared" si="2"/>
        <v>#VALUE!</v>
      </c>
      <c r="L23" s="118" t="e">
        <f t="shared" si="3"/>
        <v>#VALUE!</v>
      </c>
      <c r="M23" s="116" t="e">
        <f t="shared" ca="1" si="4"/>
        <v>#VALUE!</v>
      </c>
      <c r="N23" s="112">
        <v>41278</v>
      </c>
      <c r="O23" s="111" t="e">
        <f t="shared" si="5"/>
        <v>#VALUE!</v>
      </c>
      <c r="P23" s="104" t="e">
        <f t="shared" si="6"/>
        <v>#VALUE!</v>
      </c>
      <c r="Q23" s="104" t="str">
        <f t="shared" si="7"/>
        <v/>
      </c>
      <c r="R23" s="104" t="e">
        <f t="shared" si="8"/>
        <v>#VALUE!</v>
      </c>
      <c r="S23" s="118" t="e">
        <f t="shared" si="9"/>
        <v>#VALUE!</v>
      </c>
    </row>
    <row r="24" spans="1:19" x14ac:dyDescent="0.3">
      <c r="A24" s="164">
        <v>6</v>
      </c>
      <c r="B24" s="80"/>
      <c r="C24" s="81"/>
      <c r="D24" s="81"/>
      <c r="E24" s="82">
        <f t="shared" si="0"/>
        <v>0</v>
      </c>
      <c r="F24" s="80"/>
      <c r="G24" s="80"/>
      <c r="H24" s="80"/>
      <c r="I24" s="107"/>
      <c r="J24" s="115"/>
      <c r="K24" s="117" t="e">
        <f t="shared" si="2"/>
        <v>#VALUE!</v>
      </c>
      <c r="L24" s="118" t="e">
        <f t="shared" si="3"/>
        <v>#VALUE!</v>
      </c>
      <c r="M24" s="116" t="e">
        <f t="shared" ca="1" si="4"/>
        <v>#VALUE!</v>
      </c>
      <c r="N24" s="112">
        <v>41279</v>
      </c>
      <c r="O24" s="111" t="e">
        <f t="shared" si="5"/>
        <v>#VALUE!</v>
      </c>
      <c r="P24" s="104" t="e">
        <f t="shared" si="6"/>
        <v>#VALUE!</v>
      </c>
      <c r="Q24" s="104" t="str">
        <f t="shared" si="7"/>
        <v/>
      </c>
      <c r="R24" s="104" t="e">
        <f t="shared" si="8"/>
        <v>#VALUE!</v>
      </c>
      <c r="S24" s="118" t="e">
        <f t="shared" si="9"/>
        <v>#VALUE!</v>
      </c>
    </row>
    <row r="25" spans="1:19" ht="17.25" thickBot="1" x14ac:dyDescent="0.35">
      <c r="A25" s="164">
        <v>7</v>
      </c>
      <c r="B25" s="80"/>
      <c r="C25" s="81"/>
      <c r="D25" s="81"/>
      <c r="E25" s="82">
        <f t="shared" si="0"/>
        <v>0</v>
      </c>
      <c r="F25" s="80"/>
      <c r="G25" s="80"/>
      <c r="H25" s="80"/>
      <c r="I25" s="107"/>
      <c r="J25" s="115"/>
      <c r="K25" s="119" t="e">
        <f t="shared" si="2"/>
        <v>#VALUE!</v>
      </c>
      <c r="L25" s="120" t="e">
        <f t="shared" si="3"/>
        <v>#VALUE!</v>
      </c>
      <c r="M25" s="121" t="e">
        <f t="shared" ca="1" si="4"/>
        <v>#VALUE!</v>
      </c>
      <c r="N25" s="122">
        <v>41280</v>
      </c>
      <c r="O25" s="123" t="e">
        <f t="shared" si="5"/>
        <v>#VALUE!</v>
      </c>
      <c r="P25" s="124" t="e">
        <f t="shared" si="6"/>
        <v>#VALUE!</v>
      </c>
      <c r="Q25" s="124" t="str">
        <f t="shared" si="7"/>
        <v/>
      </c>
      <c r="R25" s="124" t="e">
        <f t="shared" si="8"/>
        <v>#VALUE!</v>
      </c>
      <c r="S25" s="120" t="e">
        <f t="shared" si="9"/>
        <v>#VALUE!</v>
      </c>
    </row>
    <row r="26" spans="1:19" x14ac:dyDescent="0.3">
      <c r="A26" s="225" t="s">
        <v>186</v>
      </c>
      <c r="B26" s="225"/>
      <c r="C26" s="81">
        <f>SUM(C19:C25)</f>
        <v>4000</v>
      </c>
      <c r="D26" s="92">
        <f>D19</f>
        <v>5000</v>
      </c>
      <c r="E26" s="81">
        <f>SUM(E19:E25)</f>
        <v>20000000</v>
      </c>
      <c r="F26" s="93">
        <f>SUM(F19:F25)</f>
        <v>1</v>
      </c>
      <c r="G26" s="80"/>
      <c r="H26" s="80"/>
      <c r="I26" s="107"/>
      <c r="J26" s="80"/>
    </row>
    <row r="27" spans="1:19" x14ac:dyDescent="0.3">
      <c r="A27" t="s">
        <v>188</v>
      </c>
      <c r="B27" s="84">
        <f>COUNTA(B19:B25)</f>
        <v>2</v>
      </c>
      <c r="C27" s="91" t="b">
        <f>C26=C6</f>
        <v>1</v>
      </c>
      <c r="G27" s="45" t="s">
        <v>193</v>
      </c>
      <c r="H27" s="75">
        <f>SUM(H19:H26)</f>
        <v>2</v>
      </c>
    </row>
    <row r="28" spans="1:19" x14ac:dyDescent="0.3">
      <c r="G28" t="s">
        <v>194</v>
      </c>
      <c r="H28" s="87">
        <f>SUMIF(H19:H21,1,C19:C21)</f>
        <v>4000</v>
      </c>
    </row>
    <row r="29" spans="1:19" x14ac:dyDescent="0.3">
      <c r="A29" t="s">
        <v>207</v>
      </c>
    </row>
    <row r="30" spans="1:19" s="46" customFormat="1" x14ac:dyDescent="0.3">
      <c r="A30" s="46" t="s">
        <v>181</v>
      </c>
      <c r="B30" s="46" t="s">
        <v>187</v>
      </c>
      <c r="C30" s="46" t="s">
        <v>208</v>
      </c>
    </row>
    <row r="31" spans="1:19" x14ac:dyDescent="0.3">
      <c r="A31">
        <v>1</v>
      </c>
      <c r="B31" s="46" t="str">
        <f>G19</f>
        <v>사내이사</v>
      </c>
      <c r="C31" s="77" t="str">
        <f>B19</f>
        <v>주황규</v>
      </c>
    </row>
    <row r="32" spans="1:19" x14ac:dyDescent="0.3">
      <c r="A32">
        <f>A31+1</f>
        <v>2</v>
      </c>
      <c r="B32" s="46" t="str">
        <f>G20</f>
        <v>감사</v>
      </c>
      <c r="C32" s="146" t="str">
        <f>B20</f>
        <v>김미란</v>
      </c>
    </row>
    <row r="33" spans="1:3" x14ac:dyDescent="0.3">
      <c r="A33">
        <f t="shared" ref="A33:A35" si="10">A32+1</f>
        <v>3</v>
      </c>
      <c r="B33" s="46" t="s">
        <v>20</v>
      </c>
      <c r="C33" s="77"/>
    </row>
    <row r="34" spans="1:3" x14ac:dyDescent="0.3">
      <c r="A34">
        <f t="shared" si="10"/>
        <v>4</v>
      </c>
      <c r="B34" s="46"/>
      <c r="C34" s="77"/>
    </row>
    <row r="35" spans="1:3" x14ac:dyDescent="0.3">
      <c r="A35">
        <f t="shared" si="10"/>
        <v>5</v>
      </c>
      <c r="B35" s="46"/>
      <c r="C35" s="77"/>
    </row>
    <row r="37" spans="1:3" x14ac:dyDescent="0.3">
      <c r="B37" s="46" t="s">
        <v>124</v>
      </c>
      <c r="C37" s="143"/>
    </row>
    <row r="44" spans="1:3" x14ac:dyDescent="0.3">
      <c r="B44" t="s">
        <v>382</v>
      </c>
    </row>
    <row r="46" spans="1:3" x14ac:dyDescent="0.3">
      <c r="B46" t="s">
        <v>383</v>
      </c>
    </row>
    <row r="47" spans="1:3" x14ac:dyDescent="0.3">
      <c r="B47" t="s">
        <v>384</v>
      </c>
    </row>
    <row r="48" spans="1:3" x14ac:dyDescent="0.3">
      <c r="B48" t="s">
        <v>385</v>
      </c>
    </row>
    <row r="49" spans="2:2" x14ac:dyDescent="0.3">
      <c r="B49" t="s">
        <v>386</v>
      </c>
    </row>
    <row r="51" spans="2:2" x14ac:dyDescent="0.3">
      <c r="B51" t="s">
        <v>387</v>
      </c>
    </row>
    <row r="53" spans="2:2" x14ac:dyDescent="0.3">
      <c r="B53" s="141" t="s">
        <v>407</v>
      </c>
    </row>
    <row r="54" spans="2:2" x14ac:dyDescent="0.3">
      <c r="B54" t="s">
        <v>388</v>
      </c>
    </row>
    <row r="56" spans="2:2" x14ac:dyDescent="0.3">
      <c r="B56" s="75" t="s">
        <v>389</v>
      </c>
    </row>
    <row r="57" spans="2:2" x14ac:dyDescent="0.3">
      <c r="B57" t="s">
        <v>390</v>
      </c>
    </row>
    <row r="58" spans="2:2" x14ac:dyDescent="0.3">
      <c r="B58" t="s">
        <v>391</v>
      </c>
    </row>
    <row r="59" spans="2:2" x14ac:dyDescent="0.3">
      <c r="B59" t="s">
        <v>392</v>
      </c>
    </row>
    <row r="61" spans="2:2" x14ac:dyDescent="0.3">
      <c r="B61" t="s">
        <v>393</v>
      </c>
    </row>
    <row r="62" spans="2:2" x14ac:dyDescent="0.3">
      <c r="B62" t="s">
        <v>394</v>
      </c>
    </row>
    <row r="64" spans="2:2" x14ac:dyDescent="0.3">
      <c r="B64" s="75" t="s">
        <v>395</v>
      </c>
    </row>
    <row r="65" spans="2:2" x14ac:dyDescent="0.3">
      <c r="B65" t="s">
        <v>396</v>
      </c>
    </row>
    <row r="67" spans="2:2" x14ac:dyDescent="0.3">
      <c r="B67" t="s">
        <v>397</v>
      </c>
    </row>
    <row r="69" spans="2:2" x14ac:dyDescent="0.3">
      <c r="B69" t="s">
        <v>398</v>
      </c>
    </row>
    <row r="70" spans="2:2" x14ac:dyDescent="0.3">
      <c r="B70" t="s">
        <v>399</v>
      </c>
    </row>
    <row r="72" spans="2:2" x14ac:dyDescent="0.3">
      <c r="B72" t="s">
        <v>400</v>
      </c>
    </row>
    <row r="73" spans="2:2" x14ac:dyDescent="0.3">
      <c r="B73" t="s">
        <v>401</v>
      </c>
    </row>
    <row r="75" spans="2:2" x14ac:dyDescent="0.3">
      <c r="B75" t="s">
        <v>402</v>
      </c>
    </row>
    <row r="76" spans="2:2" x14ac:dyDescent="0.3">
      <c r="B76" s="142" t="s">
        <v>403</v>
      </c>
    </row>
    <row r="78" spans="2:2" x14ac:dyDescent="0.3">
      <c r="B78" t="s">
        <v>404</v>
      </c>
    </row>
    <row r="79" spans="2:2" x14ac:dyDescent="0.3">
      <c r="B79" t="s">
        <v>405</v>
      </c>
    </row>
    <row r="80" spans="2:2" x14ac:dyDescent="0.3">
      <c r="B80" t="s">
        <v>406</v>
      </c>
    </row>
    <row r="82" spans="2:10" x14ac:dyDescent="0.3">
      <c r="B82" s="141" t="s">
        <v>408</v>
      </c>
    </row>
    <row r="83" spans="2:10" x14ac:dyDescent="0.3">
      <c r="B83" t="s">
        <v>409</v>
      </c>
    </row>
    <row r="84" spans="2:10" x14ac:dyDescent="0.3">
      <c r="B84" t="s">
        <v>410</v>
      </c>
    </row>
    <row r="86" spans="2:10" x14ac:dyDescent="0.3">
      <c r="B86" s="226" t="s">
        <v>411</v>
      </c>
      <c r="C86" s="228" t="s">
        <v>412</v>
      </c>
      <c r="D86" s="226" t="s">
        <v>413</v>
      </c>
      <c r="E86" s="227"/>
      <c r="F86" s="227"/>
      <c r="G86" s="227"/>
      <c r="H86" s="227" t="s">
        <v>414</v>
      </c>
      <c r="I86" s="136">
        <v>1</v>
      </c>
      <c r="J86" s="227" t="s">
        <v>415</v>
      </c>
    </row>
    <row r="87" spans="2:10" x14ac:dyDescent="0.3">
      <c r="B87" s="227"/>
      <c r="C87" s="229"/>
      <c r="D87" s="227"/>
      <c r="E87" s="227"/>
      <c r="F87" s="227"/>
      <c r="G87" s="227"/>
      <c r="H87" s="227"/>
      <c r="I87" s="46">
        <v>10</v>
      </c>
      <c r="J87" s="227"/>
    </row>
    <row r="89" spans="2:10" x14ac:dyDescent="0.3">
      <c r="B89" t="s">
        <v>416</v>
      </c>
    </row>
    <row r="90" spans="2:10" x14ac:dyDescent="0.3">
      <c r="B90" t="s">
        <v>417</v>
      </c>
    </row>
    <row r="91" spans="2:10" x14ac:dyDescent="0.3">
      <c r="B91" t="s">
        <v>418</v>
      </c>
    </row>
    <row r="93" spans="2:10" x14ac:dyDescent="0.3">
      <c r="B93" t="s">
        <v>419</v>
      </c>
    </row>
    <row r="94" spans="2:10" x14ac:dyDescent="0.3">
      <c r="B94" t="s">
        <v>420</v>
      </c>
    </row>
    <row r="95" spans="2:10" x14ac:dyDescent="0.3">
      <c r="B95" t="s">
        <v>421</v>
      </c>
    </row>
    <row r="98" spans="2:2" x14ac:dyDescent="0.3">
      <c r="B98" t="s">
        <v>422</v>
      </c>
    </row>
    <row r="99" spans="2:2" x14ac:dyDescent="0.3">
      <c r="B99" t="s">
        <v>423</v>
      </c>
    </row>
    <row r="100" spans="2:2" x14ac:dyDescent="0.3">
      <c r="B100" t="s">
        <v>424</v>
      </c>
    </row>
    <row r="101" spans="2:2" x14ac:dyDescent="0.3">
      <c r="B101" t="s">
        <v>425</v>
      </c>
    </row>
    <row r="103" spans="2:2" x14ac:dyDescent="0.3">
      <c r="B103" t="s">
        <v>426</v>
      </c>
    </row>
    <row r="105" spans="2:2" x14ac:dyDescent="0.3">
      <c r="B105" t="s">
        <v>427</v>
      </c>
    </row>
    <row r="106" spans="2:2" x14ac:dyDescent="0.3">
      <c r="B106" t="s">
        <v>428</v>
      </c>
    </row>
    <row r="107" spans="2:2" x14ac:dyDescent="0.3">
      <c r="B107" t="s">
        <v>429</v>
      </c>
    </row>
    <row r="108" spans="2:2" x14ac:dyDescent="0.3">
      <c r="B108" t="s">
        <v>430</v>
      </c>
    </row>
    <row r="110" spans="2:2" x14ac:dyDescent="0.3">
      <c r="B110" t="s">
        <v>431</v>
      </c>
    </row>
    <row r="111" spans="2:2" x14ac:dyDescent="0.3">
      <c r="B111" t="s">
        <v>432</v>
      </c>
    </row>
    <row r="113" spans="2:10" x14ac:dyDescent="0.3">
      <c r="B113" t="s">
        <v>433</v>
      </c>
    </row>
    <row r="114" spans="2:10" x14ac:dyDescent="0.3">
      <c r="B114" t="s">
        <v>434</v>
      </c>
    </row>
    <row r="115" spans="2:10" x14ac:dyDescent="0.3">
      <c r="B115" t="s">
        <v>435</v>
      </c>
    </row>
    <row r="116" spans="2:10" x14ac:dyDescent="0.3">
      <c r="B116" s="144" t="s">
        <v>436</v>
      </c>
    </row>
    <row r="118" spans="2:10" x14ac:dyDescent="0.3">
      <c r="B118" t="s">
        <v>437</v>
      </c>
    </row>
    <row r="119" spans="2:10" x14ac:dyDescent="0.3">
      <c r="B119" t="s">
        <v>438</v>
      </c>
      <c r="C119" s="228" t="s">
        <v>412</v>
      </c>
      <c r="D119" s="226" t="s">
        <v>440</v>
      </c>
      <c r="E119" s="226"/>
      <c r="F119" s="226"/>
      <c r="G119" s="226"/>
      <c r="H119" s="230" t="s">
        <v>414</v>
      </c>
      <c r="I119" s="136">
        <v>1</v>
      </c>
      <c r="J119" s="231" t="s">
        <v>441</v>
      </c>
    </row>
    <row r="120" spans="2:10" x14ac:dyDescent="0.3">
      <c r="B120" t="s">
        <v>439</v>
      </c>
      <c r="C120" s="229"/>
      <c r="D120" s="226"/>
      <c r="E120" s="226"/>
      <c r="F120" s="226"/>
      <c r="G120" s="226"/>
      <c r="H120" s="227"/>
      <c r="I120" s="46">
        <v>10</v>
      </c>
      <c r="J120" s="231"/>
    </row>
    <row r="122" spans="2:10" x14ac:dyDescent="0.3">
      <c r="B122" s="144" t="s">
        <v>442</v>
      </c>
    </row>
    <row r="124" spans="2:10" x14ac:dyDescent="0.3">
      <c r="B124" s="144" t="s">
        <v>443</v>
      </c>
    </row>
    <row r="126" spans="2:10" x14ac:dyDescent="0.3">
      <c r="B126" t="s">
        <v>444</v>
      </c>
    </row>
    <row r="127" spans="2:10" x14ac:dyDescent="0.3">
      <c r="B127" t="s">
        <v>445</v>
      </c>
    </row>
    <row r="129" spans="2:2" x14ac:dyDescent="0.3">
      <c r="B129" t="s">
        <v>446</v>
      </c>
    </row>
    <row r="130" spans="2:2" x14ac:dyDescent="0.3">
      <c r="B130" t="s">
        <v>447</v>
      </c>
    </row>
    <row r="132" spans="2:2" x14ac:dyDescent="0.3">
      <c r="B132" t="s">
        <v>448</v>
      </c>
    </row>
    <row r="133" spans="2:2" x14ac:dyDescent="0.3">
      <c r="B133" t="s">
        <v>449</v>
      </c>
    </row>
    <row r="135" spans="2:2" x14ac:dyDescent="0.3">
      <c r="B135" s="140" t="s">
        <v>456</v>
      </c>
    </row>
    <row r="136" spans="2:2" x14ac:dyDescent="0.3">
      <c r="B136" t="s">
        <v>457</v>
      </c>
    </row>
    <row r="137" spans="2:2" x14ac:dyDescent="0.3">
      <c r="B137" t="s">
        <v>458</v>
      </c>
    </row>
    <row r="138" spans="2:2" x14ac:dyDescent="0.3">
      <c r="B138" s="144" t="s">
        <v>459</v>
      </c>
    </row>
    <row r="139" spans="2:2" x14ac:dyDescent="0.3">
      <c r="B139" t="s">
        <v>460</v>
      </c>
    </row>
    <row r="140" spans="2:2" x14ac:dyDescent="0.3">
      <c r="B140" t="s">
        <v>461</v>
      </c>
    </row>
    <row r="141" spans="2:2" x14ac:dyDescent="0.3">
      <c r="B141" t="s">
        <v>462</v>
      </c>
    </row>
    <row r="142" spans="2:2" x14ac:dyDescent="0.3">
      <c r="B142" t="s">
        <v>463</v>
      </c>
    </row>
    <row r="144" spans="2:2" x14ac:dyDescent="0.3">
      <c r="B144" t="s">
        <v>450</v>
      </c>
    </row>
    <row r="145" spans="2:2" x14ac:dyDescent="0.3">
      <c r="B145" t="s">
        <v>451</v>
      </c>
    </row>
    <row r="146" spans="2:2" x14ac:dyDescent="0.3">
      <c r="B146" t="s">
        <v>452</v>
      </c>
    </row>
    <row r="147" spans="2:2" x14ac:dyDescent="0.3">
      <c r="B147" t="s">
        <v>453</v>
      </c>
    </row>
    <row r="149" spans="2:2" x14ac:dyDescent="0.3">
      <c r="B149" t="s">
        <v>454</v>
      </c>
    </row>
    <row r="150" spans="2:2" x14ac:dyDescent="0.3">
      <c r="B150" t="s">
        <v>455</v>
      </c>
    </row>
    <row r="153" spans="2:2" x14ac:dyDescent="0.3">
      <c r="B153" t="s">
        <v>507</v>
      </c>
    </row>
    <row r="154" spans="2:2" x14ac:dyDescent="0.3">
      <c r="B154" t="s">
        <v>508</v>
      </c>
    </row>
    <row r="155" spans="2:2" x14ac:dyDescent="0.3">
      <c r="B155" t="s">
        <v>509</v>
      </c>
    </row>
    <row r="156" spans="2:2" x14ac:dyDescent="0.3">
      <c r="B156" t="s">
        <v>510</v>
      </c>
    </row>
    <row r="157" spans="2:2" x14ac:dyDescent="0.3">
      <c r="B157" t="s">
        <v>511</v>
      </c>
    </row>
    <row r="159" spans="2:2" x14ac:dyDescent="0.3">
      <c r="B159" t="s">
        <v>512</v>
      </c>
    </row>
    <row r="160" spans="2:2" x14ac:dyDescent="0.3">
      <c r="B160" t="s">
        <v>513</v>
      </c>
    </row>
    <row r="161" spans="2:2" x14ac:dyDescent="0.3">
      <c r="B161" t="s">
        <v>514</v>
      </c>
    </row>
    <row r="162" spans="2:2" x14ac:dyDescent="0.3">
      <c r="B162" t="s">
        <v>515</v>
      </c>
    </row>
    <row r="174" spans="2:2" x14ac:dyDescent="0.3">
      <c r="B174" t="s">
        <v>464</v>
      </c>
    </row>
    <row r="175" spans="2:2" x14ac:dyDescent="0.3">
      <c r="B175" t="s">
        <v>465</v>
      </c>
    </row>
    <row r="176" spans="2:2" x14ac:dyDescent="0.3">
      <c r="B176" t="s">
        <v>466</v>
      </c>
    </row>
    <row r="177" spans="2:2" x14ac:dyDescent="0.3">
      <c r="B177" t="s">
        <v>467</v>
      </c>
    </row>
    <row r="179" spans="2:2" x14ac:dyDescent="0.3">
      <c r="B179" t="s">
        <v>468</v>
      </c>
    </row>
    <row r="181" spans="2:2" x14ac:dyDescent="0.3">
      <c r="B181" t="s">
        <v>469</v>
      </c>
    </row>
    <row r="183" spans="2:2" x14ac:dyDescent="0.3">
      <c r="B183" t="s">
        <v>470</v>
      </c>
    </row>
    <row r="184" spans="2:2" x14ac:dyDescent="0.3">
      <c r="B184" t="s">
        <v>471</v>
      </c>
    </row>
    <row r="188" spans="2:2" x14ac:dyDescent="0.3">
      <c r="B188" t="s">
        <v>472</v>
      </c>
    </row>
    <row r="191" spans="2:2" x14ac:dyDescent="0.3">
      <c r="B191" t="s">
        <v>473</v>
      </c>
    </row>
    <row r="193" spans="2:2" x14ac:dyDescent="0.3">
      <c r="B193" t="s">
        <v>474</v>
      </c>
    </row>
    <row r="197" spans="2:2" x14ac:dyDescent="0.3">
      <c r="B197" t="s">
        <v>475</v>
      </c>
    </row>
    <row r="200" spans="2:2" x14ac:dyDescent="0.3">
      <c r="B200" t="s">
        <v>477</v>
      </c>
    </row>
    <row r="201" spans="2:2" x14ac:dyDescent="0.3">
      <c r="B201" t="s">
        <v>476</v>
      </c>
    </row>
    <row r="203" spans="2:2" x14ac:dyDescent="0.3">
      <c r="B203" t="s">
        <v>478</v>
      </c>
    </row>
    <row r="205" spans="2:2" x14ac:dyDescent="0.3">
      <c r="B205" s="145" t="s">
        <v>483</v>
      </c>
    </row>
    <row r="206" spans="2:2" x14ac:dyDescent="0.3">
      <c r="B206" s="145" t="s">
        <v>484</v>
      </c>
    </row>
    <row r="207" spans="2:2" x14ac:dyDescent="0.3">
      <c r="B207" s="145" t="s">
        <v>485</v>
      </c>
    </row>
    <row r="209" spans="2:2" x14ac:dyDescent="0.3">
      <c r="B209" t="s">
        <v>479</v>
      </c>
    </row>
    <row r="211" spans="2:2" x14ac:dyDescent="0.3">
      <c r="B211" t="s">
        <v>482</v>
      </c>
    </row>
    <row r="212" spans="2:2" x14ac:dyDescent="0.3">
      <c r="B212" s="145" t="s">
        <v>481</v>
      </c>
    </row>
    <row r="213" spans="2:2" x14ac:dyDescent="0.3">
      <c r="B213" s="145"/>
    </row>
    <row r="214" spans="2:2" x14ac:dyDescent="0.3">
      <c r="B214" t="s">
        <v>480</v>
      </c>
    </row>
    <row r="217" spans="2:2" x14ac:dyDescent="0.3">
      <c r="B217" t="s">
        <v>486</v>
      </c>
    </row>
    <row r="231" spans="2:2" x14ac:dyDescent="0.3">
      <c r="B231" t="s">
        <v>487</v>
      </c>
    </row>
    <row r="232" spans="2:2" x14ac:dyDescent="0.3">
      <c r="B232" t="s">
        <v>488</v>
      </c>
    </row>
    <row r="233" spans="2:2" x14ac:dyDescent="0.3">
      <c r="B233" t="s">
        <v>489</v>
      </c>
    </row>
    <row r="234" spans="2:2" x14ac:dyDescent="0.3">
      <c r="B234" t="s">
        <v>490</v>
      </c>
    </row>
    <row r="235" spans="2:2" x14ac:dyDescent="0.3">
      <c r="B235" t="s">
        <v>491</v>
      </c>
    </row>
    <row r="236" spans="2:2" x14ac:dyDescent="0.3">
      <c r="B236" s="75" t="s">
        <v>492</v>
      </c>
    </row>
    <row r="237" spans="2:2" x14ac:dyDescent="0.3">
      <c r="B237" s="75" t="s">
        <v>493</v>
      </c>
    </row>
    <row r="239" spans="2:2" x14ac:dyDescent="0.3">
      <c r="B239" t="s">
        <v>494</v>
      </c>
    </row>
    <row r="241" spans="2:2" x14ac:dyDescent="0.3">
      <c r="B241" t="s">
        <v>495</v>
      </c>
    </row>
    <row r="243" spans="2:2" x14ac:dyDescent="0.3">
      <c r="B243" t="s">
        <v>496</v>
      </c>
    </row>
    <row r="245" spans="2:2" x14ac:dyDescent="0.3">
      <c r="B245" t="s">
        <v>497</v>
      </c>
    </row>
    <row r="247" spans="2:2" x14ac:dyDescent="0.3">
      <c r="B247" t="s">
        <v>498</v>
      </c>
    </row>
    <row r="250" spans="2:2" x14ac:dyDescent="0.3">
      <c r="B250" t="s">
        <v>499</v>
      </c>
    </row>
    <row r="252" spans="2:2" x14ac:dyDescent="0.3">
      <c r="B252" t="s">
        <v>500</v>
      </c>
    </row>
    <row r="253" spans="2:2" x14ac:dyDescent="0.3">
      <c r="B253" t="s">
        <v>501</v>
      </c>
    </row>
    <row r="254" spans="2:2" x14ac:dyDescent="0.3">
      <c r="B254" t="s">
        <v>502</v>
      </c>
    </row>
    <row r="255" spans="2:2" x14ac:dyDescent="0.3">
      <c r="B255" t="s">
        <v>503</v>
      </c>
    </row>
    <row r="256" spans="2:2" x14ac:dyDescent="0.3">
      <c r="B256" t="s">
        <v>504</v>
      </c>
    </row>
    <row r="257" spans="2:2" x14ac:dyDescent="0.3">
      <c r="B257" t="s">
        <v>505</v>
      </c>
    </row>
    <row r="258" spans="2:2" x14ac:dyDescent="0.3">
      <c r="B258" t="s">
        <v>506</v>
      </c>
    </row>
  </sheetData>
  <mergeCells count="10">
    <mergeCell ref="J86:J87"/>
    <mergeCell ref="C119:C120"/>
    <mergeCell ref="D119:G120"/>
    <mergeCell ref="H119:H120"/>
    <mergeCell ref="J119:J120"/>
    <mergeCell ref="A26:B26"/>
    <mergeCell ref="B86:B87"/>
    <mergeCell ref="C86:C87"/>
    <mergeCell ref="D86:G87"/>
    <mergeCell ref="H86:H87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T174"/>
  <sheetViews>
    <sheetView showGridLines="0" topLeftCell="A4" workbookViewId="0">
      <selection activeCell="S32" sqref="S32"/>
    </sheetView>
  </sheetViews>
  <sheetFormatPr defaultColWidth="2.5" defaultRowHeight="18" customHeight="1" outlineLevelRow="1" x14ac:dyDescent="0.3"/>
  <cols>
    <col min="1" max="6" width="2.5" style="2"/>
    <col min="7" max="7" width="2.875" style="2" customWidth="1"/>
    <col min="8" max="8" width="2.875" style="2" bestFit="1" customWidth="1"/>
    <col min="9" max="10" width="2.5" style="2"/>
    <col min="11" max="11" width="2.5" style="2" customWidth="1"/>
    <col min="12" max="12" width="2.875" style="2" bestFit="1" customWidth="1"/>
    <col min="13" max="15" width="2.5" style="2"/>
    <col min="16" max="16" width="2.875" style="2" bestFit="1" customWidth="1"/>
    <col min="17" max="19" width="2.5" style="2"/>
    <col min="20" max="20" width="2.5" style="2" customWidth="1"/>
    <col min="21" max="21" width="2.5" style="2"/>
    <col min="22" max="33" width="2.5" style="2" customWidth="1"/>
    <col min="34" max="41" width="2.5" style="2"/>
    <col min="42" max="42" width="6.75" style="2" bestFit="1" customWidth="1"/>
    <col min="43" max="16384" width="2.5" style="2"/>
  </cols>
  <sheetData>
    <row r="2" spans="1:46" ht="25.5" x14ac:dyDescent="0.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46" ht="18" customHeight="1" x14ac:dyDescent="0.3">
      <c r="AO3" s="14" t="s">
        <v>324</v>
      </c>
    </row>
    <row r="4" spans="1:46" ht="18" customHeight="1" x14ac:dyDescent="0.3">
      <c r="AO4" s="2" t="s">
        <v>325</v>
      </c>
    </row>
    <row r="5" spans="1:46" ht="18" customHeight="1" x14ac:dyDescent="0.3">
      <c r="AO5" s="2" t="s">
        <v>326</v>
      </c>
    </row>
    <row r="6" spans="1:46" ht="18" customHeight="1" x14ac:dyDescent="0.3">
      <c r="A6" s="4" t="str">
        <f>기본사항!C2</f>
        <v>주식회사 선우코리아</v>
      </c>
    </row>
    <row r="7" spans="1:46" ht="18" customHeight="1" x14ac:dyDescent="0.3">
      <c r="A7" s="1"/>
      <c r="D7" s="5" t="s">
        <v>24</v>
      </c>
      <c r="E7" s="244" t="str">
        <f>"서기 "&amp;TEXT(기본사항!C7,"yyyy년 m월 d일 ")&amp;기본사항!C8</f>
        <v>서기 2020년 11월 30일 오전 10:00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" t="s">
        <v>1</v>
      </c>
      <c r="AO7" s="14" t="s">
        <v>327</v>
      </c>
    </row>
    <row r="8" spans="1:46" ht="18" customHeight="1" x14ac:dyDescent="0.3">
      <c r="AO8" s="2" t="s">
        <v>328</v>
      </c>
    </row>
    <row r="9" spans="1:46" ht="18" customHeight="1" x14ac:dyDescent="0.3">
      <c r="D9" s="2" t="s">
        <v>2</v>
      </c>
      <c r="K9" s="245">
        <f>기본사항!C6</f>
        <v>4000</v>
      </c>
      <c r="L9" s="245"/>
      <c r="M9" s="245"/>
      <c r="N9" s="245"/>
      <c r="O9" s="2" t="s">
        <v>4</v>
      </c>
      <c r="S9" s="2" t="s">
        <v>6</v>
      </c>
      <c r="Y9" s="245">
        <f>기본사항!B27</f>
        <v>2</v>
      </c>
      <c r="Z9" s="245"/>
      <c r="AA9" s="245"/>
      <c r="AB9" s="245"/>
      <c r="AC9" s="2" t="s">
        <v>5</v>
      </c>
      <c r="AO9" s="2" t="s">
        <v>329</v>
      </c>
    </row>
    <row r="10" spans="1:46" ht="18" customHeight="1" x14ac:dyDescent="0.3">
      <c r="D10" s="2" t="s">
        <v>3</v>
      </c>
      <c r="K10" s="245">
        <f>Y9</f>
        <v>2</v>
      </c>
      <c r="L10" s="245"/>
      <c r="M10" s="245"/>
      <c r="N10" s="245"/>
      <c r="O10" s="2" t="s">
        <v>5</v>
      </c>
      <c r="S10" s="2" t="s">
        <v>7</v>
      </c>
      <c r="Y10" s="245">
        <f>기본사항!H28</f>
        <v>4000</v>
      </c>
      <c r="Z10" s="245"/>
      <c r="AA10" s="245"/>
      <c r="AB10" s="245"/>
      <c r="AC10" s="2" t="s">
        <v>4</v>
      </c>
      <c r="AO10" s="2" t="s">
        <v>330</v>
      </c>
    </row>
    <row r="11" spans="1:46" ht="18" customHeight="1" x14ac:dyDescent="0.3">
      <c r="AO11" s="2" t="s">
        <v>331</v>
      </c>
    </row>
    <row r="12" spans="1:46" ht="18" customHeight="1" x14ac:dyDescent="0.3">
      <c r="D12" s="5" t="s">
        <v>20</v>
      </c>
      <c r="E12" s="234" t="str">
        <f>기본사항!B19</f>
        <v>주황규</v>
      </c>
      <c r="F12" s="234"/>
      <c r="G12" s="234"/>
      <c r="H12" s="1" t="s">
        <v>307</v>
      </c>
      <c r="AO12" s="2" t="s">
        <v>332</v>
      </c>
    </row>
    <row r="13" spans="1:46" ht="18" customHeight="1" x14ac:dyDescent="0.3">
      <c r="A13" s="1" t="s">
        <v>9</v>
      </c>
      <c r="AO13" s="2" t="s">
        <v>333</v>
      </c>
    </row>
    <row r="14" spans="1:46" ht="18" customHeight="1" x14ac:dyDescent="0.3">
      <c r="A14" s="1" t="s">
        <v>10</v>
      </c>
      <c r="AO14" s="2" t="s">
        <v>334</v>
      </c>
    </row>
    <row r="16" spans="1:46" ht="18" hidden="1" customHeight="1" outlineLevel="1" x14ac:dyDescent="0.3">
      <c r="A16" s="1" t="s">
        <v>357</v>
      </c>
      <c r="AJ16" s="2" t="s">
        <v>12</v>
      </c>
      <c r="AO16" s="5" t="s">
        <v>13</v>
      </c>
      <c r="AP16" s="243">
        <v>34</v>
      </c>
      <c r="AQ16" s="243"/>
      <c r="AR16" s="2" t="s">
        <v>11</v>
      </c>
      <c r="AS16" s="88" t="s">
        <v>14</v>
      </c>
      <c r="AT16" s="2" t="s">
        <v>15</v>
      </c>
    </row>
    <row r="17" spans="1:42" ht="18" hidden="1" customHeight="1" outlineLevel="1" x14ac:dyDescent="0.3">
      <c r="B17" s="2" t="s">
        <v>524</v>
      </c>
      <c r="F17" s="5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T17" s="1"/>
      <c r="U17" s="1"/>
      <c r="V17" s="1"/>
      <c r="W17" s="1"/>
      <c r="X17" s="1"/>
      <c r="AC17" s="4"/>
      <c r="AD17" s="4"/>
      <c r="AF17" s="108"/>
      <c r="AG17" s="108"/>
      <c r="AJ17" s="8" t="s">
        <v>23</v>
      </c>
    </row>
    <row r="18" spans="1:42" ht="18" hidden="1" customHeight="1" outlineLevel="1" x14ac:dyDescent="0.3">
      <c r="A18" s="2" t="s">
        <v>310</v>
      </c>
      <c r="AJ18" s="2" t="s">
        <v>16</v>
      </c>
    </row>
    <row r="19" spans="1:42" ht="18" hidden="1" customHeight="1" outlineLevel="1" x14ac:dyDescent="0.3"/>
    <row r="20" spans="1:42" ht="18" hidden="1" customHeight="1" outlineLevel="1" x14ac:dyDescent="0.3"/>
    <row r="21" spans="1:42" ht="16.5" customHeight="1" collapsed="1" x14ac:dyDescent="0.3">
      <c r="A21" s="1" t="s">
        <v>526</v>
      </c>
    </row>
    <row r="22" spans="1:42" ht="16.5" customHeight="1" x14ac:dyDescent="0.3">
      <c r="B22" s="2" t="s">
        <v>358</v>
      </c>
      <c r="F22" s="5"/>
      <c r="G22" s="100"/>
      <c r="K22" s="108"/>
      <c r="L22" s="108"/>
      <c r="M22" s="103"/>
      <c r="N22" s="5"/>
      <c r="O22" s="108"/>
      <c r="P22" s="108"/>
      <c r="Q22" s="108"/>
      <c r="R22" s="108"/>
      <c r="S22" s="108"/>
      <c r="T22" s="108"/>
    </row>
    <row r="23" spans="1:42" ht="16.5" customHeight="1" x14ac:dyDescent="0.3">
      <c r="A23" s="2" t="s">
        <v>311</v>
      </c>
      <c r="AP23" s="2" t="s">
        <v>354</v>
      </c>
    </row>
    <row r="24" spans="1:42" ht="16.5" customHeight="1" x14ac:dyDescent="0.3"/>
    <row r="25" spans="1:42" ht="11.25" customHeight="1" x14ac:dyDescent="0.3"/>
    <row r="26" spans="1:42" ht="16.5" customHeight="1" x14ac:dyDescent="0.3">
      <c r="B26" s="109" t="s">
        <v>359</v>
      </c>
      <c r="C26" s="108"/>
      <c r="AP26" s="2" t="s">
        <v>523</v>
      </c>
    </row>
    <row r="27" spans="1:42" ht="16.5" customHeight="1" x14ac:dyDescent="0.3">
      <c r="C27" s="2" t="s">
        <v>298</v>
      </c>
      <c r="AP27" s="14" t="s">
        <v>327</v>
      </c>
    </row>
    <row r="28" spans="1:42" ht="16.5" customHeight="1" x14ac:dyDescent="0.3">
      <c r="A28" s="8"/>
      <c r="C28" s="2" t="s">
        <v>299</v>
      </c>
      <c r="AP28" s="2" t="s">
        <v>335</v>
      </c>
    </row>
    <row r="29" spans="1:42" ht="16.5" customHeight="1" x14ac:dyDescent="0.3">
      <c r="A29" s="8"/>
      <c r="D29" s="2" t="s">
        <v>935</v>
      </c>
    </row>
    <row r="30" spans="1:42" ht="16.5" customHeight="1" x14ac:dyDescent="0.3">
      <c r="C30" s="2" t="s">
        <v>300</v>
      </c>
      <c r="AP30" s="2" t="s">
        <v>336</v>
      </c>
    </row>
    <row r="31" spans="1:42" ht="16.5" customHeight="1" x14ac:dyDescent="0.3">
      <c r="C31" s="2" t="s">
        <v>301</v>
      </c>
      <c r="AP31" s="2" t="s">
        <v>337</v>
      </c>
    </row>
    <row r="32" spans="1:42" ht="16.5" customHeight="1" x14ac:dyDescent="0.3">
      <c r="D32" s="2" t="s">
        <v>302</v>
      </c>
      <c r="AP32" s="2" t="s">
        <v>338</v>
      </c>
    </row>
    <row r="33" spans="1:42" ht="16.5" customHeight="1" x14ac:dyDescent="0.3">
      <c r="D33" s="2" t="s">
        <v>303</v>
      </c>
      <c r="AP33" s="2" t="s">
        <v>339</v>
      </c>
    </row>
    <row r="34" spans="1:42" ht="16.5" customHeight="1" x14ac:dyDescent="0.3">
      <c r="D34" s="2" t="s">
        <v>304</v>
      </c>
      <c r="AP34" s="2" t="s">
        <v>340</v>
      </c>
    </row>
    <row r="35" spans="1:42" ht="16.5" customHeight="1" x14ac:dyDescent="0.3">
      <c r="D35" s="2" t="s">
        <v>305</v>
      </c>
      <c r="AP35" s="2" t="s">
        <v>341</v>
      </c>
    </row>
    <row r="36" spans="1:42" ht="16.5" customHeight="1" x14ac:dyDescent="0.3"/>
    <row r="37" spans="1:42" ht="18" customHeight="1" x14ac:dyDescent="0.3">
      <c r="A37" s="8" t="s">
        <v>21</v>
      </c>
      <c r="AP37" s="2" t="s">
        <v>342</v>
      </c>
    </row>
    <row r="38" spans="1:42" ht="18" customHeight="1" x14ac:dyDescent="0.3">
      <c r="A38" s="8" t="s">
        <v>17</v>
      </c>
      <c r="F38" s="234" t="str">
        <f>기본사항!C9</f>
        <v>오전 10:30</v>
      </c>
      <c r="G38" s="234"/>
      <c r="H38" s="234"/>
      <c r="I38" s="234"/>
      <c r="J38" s="234"/>
    </row>
    <row r="39" spans="1:42" ht="18" customHeight="1" x14ac:dyDescent="0.3">
      <c r="A39" s="8" t="s">
        <v>22</v>
      </c>
      <c r="AP39" s="2" t="s">
        <v>343</v>
      </c>
    </row>
    <row r="40" spans="1:42" ht="18" customHeight="1" x14ac:dyDescent="0.3">
      <c r="A40" s="8" t="s">
        <v>18</v>
      </c>
      <c r="AP40" s="2" t="s">
        <v>344</v>
      </c>
    </row>
    <row r="41" spans="1:42" ht="7.5" customHeight="1" x14ac:dyDescent="0.3">
      <c r="AP41" s="2" t="s">
        <v>345</v>
      </c>
    </row>
    <row r="42" spans="1:42" ht="1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33">
        <f>기본사항!C7</f>
        <v>44165</v>
      </c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P42" s="2" t="s">
        <v>346</v>
      </c>
    </row>
    <row r="43" spans="1:42" ht="7.5" customHeight="1" x14ac:dyDescent="0.3">
      <c r="AP43" s="2" t="s">
        <v>347</v>
      </c>
    </row>
    <row r="44" spans="1:42" ht="18" customHeight="1" x14ac:dyDescent="0.3">
      <c r="D44" s="240" t="str">
        <f>기본사항!C2</f>
        <v>주식회사 선우코리아</v>
      </c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AP44" s="2" t="s">
        <v>348</v>
      </c>
    </row>
    <row r="45" spans="1:42" ht="18" customHeight="1" x14ac:dyDescent="0.3">
      <c r="AP45" s="2" t="s">
        <v>349</v>
      </c>
    </row>
    <row r="46" spans="1:42" ht="18" customHeight="1" x14ac:dyDescent="0.3">
      <c r="N46" s="2" t="s">
        <v>19</v>
      </c>
      <c r="R46" s="1"/>
      <c r="S46" s="236" t="str">
        <f>기본사항!B31</f>
        <v>사내이사</v>
      </c>
      <c r="T46" s="236"/>
      <c r="U46" s="236"/>
      <c r="W46" s="235" t="str">
        <f>기본사항!B19</f>
        <v>주황규</v>
      </c>
      <c r="X46" s="235"/>
      <c r="Y46" s="235"/>
      <c r="Z46" s="235"/>
      <c r="AA46" s="235"/>
      <c r="AB46" s="235"/>
      <c r="AE46" s="2" t="s">
        <v>309</v>
      </c>
      <c r="AP46" s="2" t="s">
        <v>350</v>
      </c>
    </row>
    <row r="47" spans="1:42" ht="18" customHeight="1" x14ac:dyDescent="0.3">
      <c r="R47" s="1"/>
      <c r="S47" s="102"/>
      <c r="T47" s="102"/>
      <c r="U47" s="102"/>
      <c r="W47" s="101"/>
      <c r="X47" s="101"/>
      <c r="Y47" s="101"/>
      <c r="Z47" s="101"/>
      <c r="AA47" s="101"/>
      <c r="AB47" s="101"/>
    </row>
    <row r="48" spans="1:42" ht="18" hidden="1" customHeight="1" x14ac:dyDescent="0.3">
      <c r="R48" s="1"/>
      <c r="U48" s="5"/>
      <c r="V48" s="5" t="s">
        <v>210</v>
      </c>
      <c r="W48" s="241">
        <f>기본사항!I19</f>
        <v>7310241234564</v>
      </c>
      <c r="X48" s="241"/>
      <c r="Y48" s="241"/>
      <c r="Z48" s="241"/>
      <c r="AA48" s="241"/>
      <c r="AB48" s="241"/>
      <c r="AC48" s="2" t="s">
        <v>211</v>
      </c>
    </row>
    <row r="49" spans="2:44" ht="7.5" customHeight="1" x14ac:dyDescent="0.3">
      <c r="Q49" s="6"/>
      <c r="R49" s="6"/>
      <c r="S49" s="6"/>
      <c r="T49" s="6"/>
      <c r="U49" s="6"/>
      <c r="W49" s="7"/>
      <c r="X49" s="7"/>
      <c r="Y49" s="7"/>
      <c r="Z49" s="7"/>
      <c r="AA49" s="7"/>
      <c r="AB49" s="7"/>
    </row>
    <row r="50" spans="2:44" ht="18" customHeight="1" x14ac:dyDescent="0.3">
      <c r="Q50" s="1"/>
      <c r="R50" s="1"/>
      <c r="S50" s="236" t="str">
        <f>기본사항!B32</f>
        <v>감사</v>
      </c>
      <c r="T50" s="236"/>
      <c r="U50" s="236"/>
      <c r="W50" s="235" t="str">
        <f>기본사항!B20</f>
        <v>김미란</v>
      </c>
      <c r="X50" s="235"/>
      <c r="Y50" s="235"/>
      <c r="Z50" s="235"/>
      <c r="AA50" s="235"/>
      <c r="AB50" s="235"/>
      <c r="AE50" s="2" t="s">
        <v>309</v>
      </c>
    </row>
    <row r="51" spans="2:44" ht="18" customHeight="1" x14ac:dyDescent="0.3">
      <c r="Q51" s="1"/>
      <c r="R51" s="1"/>
      <c r="S51" s="102"/>
      <c r="T51" s="102"/>
      <c r="U51" s="102"/>
      <c r="W51" s="101"/>
      <c r="X51" s="101"/>
      <c r="Y51" s="101"/>
      <c r="Z51" s="101"/>
      <c r="AA51" s="101"/>
      <c r="AB51" s="101"/>
      <c r="AP51" s="2" t="s">
        <v>351</v>
      </c>
    </row>
    <row r="52" spans="2:44" ht="18" hidden="1" customHeight="1" x14ac:dyDescent="0.3">
      <c r="R52" s="1"/>
      <c r="U52" s="5"/>
      <c r="V52" s="5" t="s">
        <v>210</v>
      </c>
      <c r="W52" s="241">
        <v>7003141251911</v>
      </c>
      <c r="X52" s="241"/>
      <c r="Y52" s="241"/>
      <c r="Z52" s="241"/>
      <c r="AA52" s="241"/>
      <c r="AB52" s="241"/>
      <c r="AC52" s="2" t="s">
        <v>211</v>
      </c>
    </row>
    <row r="53" spans="2:44" ht="7.5" customHeight="1" x14ac:dyDescent="0.3">
      <c r="Q53" s="6"/>
      <c r="R53" s="6"/>
      <c r="S53" s="6"/>
      <c r="T53" s="6"/>
      <c r="U53" s="6"/>
      <c r="W53" s="7"/>
      <c r="X53" s="7"/>
      <c r="Y53" s="7"/>
      <c r="Z53" s="7"/>
      <c r="AA53" s="7"/>
      <c r="AB53" s="7"/>
    </row>
    <row r="54" spans="2:44" ht="18" hidden="1" customHeight="1" x14ac:dyDescent="0.3">
      <c r="Q54" s="1"/>
      <c r="R54" s="1"/>
      <c r="S54" s="261" t="s">
        <v>360</v>
      </c>
      <c r="T54" s="261"/>
      <c r="U54" s="261"/>
      <c r="W54" s="235">
        <f>기본사항!B21</f>
        <v>0</v>
      </c>
      <c r="X54" s="235"/>
      <c r="Y54" s="235"/>
      <c r="Z54" s="235"/>
      <c r="AA54" s="235"/>
      <c r="AB54" s="235"/>
      <c r="AE54" s="2" t="s">
        <v>309</v>
      </c>
      <c r="AP54" s="2" t="s">
        <v>352</v>
      </c>
    </row>
    <row r="55" spans="2:44" ht="18" customHeight="1" x14ac:dyDescent="0.3">
      <c r="R55" s="1"/>
      <c r="U55" s="5"/>
      <c r="V55" s="5"/>
      <c r="W55" s="260"/>
      <c r="X55" s="260"/>
      <c r="Y55" s="260"/>
      <c r="Z55" s="260"/>
      <c r="AA55" s="260"/>
      <c r="AB55" s="260"/>
      <c r="AP55" s="2" t="s">
        <v>353</v>
      </c>
    </row>
    <row r="57" spans="2:44" ht="18" customHeight="1" x14ac:dyDescent="0.3">
      <c r="AP57" s="14" t="s">
        <v>528</v>
      </c>
      <c r="AQ57" s="14" t="s">
        <v>529</v>
      </c>
      <c r="AR57" s="14"/>
    </row>
    <row r="58" spans="2:44" ht="18" customHeight="1" x14ac:dyDescent="0.3">
      <c r="AP58" s="2" t="s">
        <v>530</v>
      </c>
    </row>
    <row r="59" spans="2:44" s="16" customFormat="1" ht="18" customHeight="1" x14ac:dyDescent="0.3">
      <c r="AP59" s="16" t="s">
        <v>531</v>
      </c>
    </row>
    <row r="60" spans="2:44" s="16" customFormat="1" ht="18" customHeight="1" x14ac:dyDescent="0.3"/>
    <row r="61" spans="2:44" s="16" customFormat="1" ht="18" customHeight="1" x14ac:dyDescent="0.3"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P61" s="16" t="s">
        <v>532</v>
      </c>
    </row>
    <row r="62" spans="2:44" s="16" customFormat="1" ht="9.75" customHeight="1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2:44" s="16" customFormat="1" ht="18" customHeight="1" x14ac:dyDescent="0.3">
      <c r="B63" s="9"/>
      <c r="C63" s="9"/>
      <c r="D63" s="239"/>
      <c r="E63" s="239"/>
      <c r="F63" s="9"/>
      <c r="G63" s="9"/>
      <c r="H63" s="238"/>
      <c r="I63" s="238"/>
      <c r="J63" s="238"/>
      <c r="K63" s="238"/>
      <c r="L63" s="238"/>
      <c r="M63" s="238"/>
      <c r="N63" s="9"/>
      <c r="O63" s="9"/>
      <c r="P63" s="9"/>
      <c r="Q63" s="9"/>
      <c r="R63" s="9"/>
      <c r="S63" s="9"/>
      <c r="T63" s="239"/>
      <c r="U63" s="239"/>
      <c r="V63" s="9"/>
      <c r="W63" s="9"/>
      <c r="X63" s="242"/>
      <c r="Y63" s="242"/>
      <c r="Z63" s="242"/>
      <c r="AA63" s="242"/>
      <c r="AB63" s="242"/>
      <c r="AC63" s="242"/>
      <c r="AD63" s="242"/>
      <c r="AE63" s="242"/>
      <c r="AF63" s="9"/>
      <c r="AG63" s="9"/>
      <c r="AP63" s="16" t="s">
        <v>533</v>
      </c>
    </row>
    <row r="64" spans="2:44" s="16" customFormat="1" ht="18" customHeight="1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P64" s="16" t="s">
        <v>534</v>
      </c>
    </row>
    <row r="65" spans="2:42" s="16" customFormat="1" ht="18" customHeight="1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P65" s="16" t="s">
        <v>535</v>
      </c>
    </row>
    <row r="66" spans="2:42" s="16" customFormat="1" ht="18" customHeight="1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P66" s="16" t="s">
        <v>536</v>
      </c>
    </row>
    <row r="67" spans="2:42" s="16" customFormat="1" ht="18" customHeight="1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2:42" s="16" customFormat="1" ht="18" customHeight="1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P68" s="16" t="s">
        <v>537</v>
      </c>
    </row>
    <row r="69" spans="2:42" ht="18" customHeight="1" x14ac:dyDescent="0.3">
      <c r="AP69" s="2" t="s">
        <v>538</v>
      </c>
    </row>
    <row r="71" spans="2:42" ht="18" customHeight="1" x14ac:dyDescent="0.3">
      <c r="AP71" s="2" t="s">
        <v>539</v>
      </c>
    </row>
    <row r="72" spans="2:42" ht="18" customHeight="1" x14ac:dyDescent="0.3">
      <c r="AP72" s="2" t="s">
        <v>540</v>
      </c>
    </row>
    <row r="73" spans="2:42" ht="18" customHeight="1" x14ac:dyDescent="0.3">
      <c r="AP73" s="2" t="s">
        <v>541</v>
      </c>
    </row>
    <row r="75" spans="2:42" ht="18" customHeight="1" x14ac:dyDescent="0.3">
      <c r="AP75" s="2" t="s">
        <v>542</v>
      </c>
    </row>
    <row r="76" spans="2:42" ht="18" customHeight="1" x14ac:dyDescent="0.3">
      <c r="AP76" s="2" t="s">
        <v>543</v>
      </c>
    </row>
    <row r="77" spans="2:42" ht="18" customHeight="1" x14ac:dyDescent="0.3">
      <c r="AP77" s="2" t="s">
        <v>544</v>
      </c>
    </row>
    <row r="79" spans="2:42" ht="18" customHeight="1" x14ac:dyDescent="0.3">
      <c r="AP79" s="2" t="s">
        <v>545</v>
      </c>
    </row>
    <row r="80" spans="2:42" ht="18" customHeight="1" x14ac:dyDescent="0.3">
      <c r="V80" s="14"/>
      <c r="AP80" s="2" t="s">
        <v>546</v>
      </c>
    </row>
    <row r="82" spans="1:42" ht="18" customHeight="1" x14ac:dyDescent="0.3">
      <c r="AP82" s="2" t="s">
        <v>547</v>
      </c>
    </row>
    <row r="88" spans="1:42" ht="18" hidden="1" customHeight="1" outlineLevel="1" x14ac:dyDescent="0.3">
      <c r="A88" s="147" t="s">
        <v>308</v>
      </c>
    </row>
    <row r="89" spans="1:42" ht="20.25" hidden="1" outlineLevel="1" x14ac:dyDescent="0.3">
      <c r="A89" s="12" t="s">
        <v>25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</row>
    <row r="90" spans="1:42" ht="18" hidden="1" customHeight="1" outlineLevel="1" x14ac:dyDescent="0.3"/>
    <row r="91" spans="1:42" ht="18" hidden="1" customHeight="1" outlineLevel="1" x14ac:dyDescent="0.3">
      <c r="A91" s="14" t="s">
        <v>27</v>
      </c>
    </row>
    <row r="92" spans="1:42" ht="18" hidden="1" customHeight="1" outlineLevel="1" x14ac:dyDescent="0.3">
      <c r="B92" s="2" t="s">
        <v>26</v>
      </c>
      <c r="F92" s="244" t="str">
        <f>기본사항!C2</f>
        <v>주식회사 선우코리아</v>
      </c>
      <c r="G92" s="244"/>
      <c r="H92" s="244"/>
      <c r="I92" s="244"/>
      <c r="J92" s="244"/>
      <c r="K92" s="244"/>
      <c r="L92" s="244"/>
      <c r="M92" s="244"/>
      <c r="N92" s="2" t="s">
        <v>361</v>
      </c>
      <c r="AB92" s="232">
        <v>37</v>
      </c>
      <c r="AC92" s="232"/>
      <c r="AD92" s="2" t="s">
        <v>362</v>
      </c>
    </row>
    <row r="93" spans="1:42" ht="18" hidden="1" customHeight="1" outlineLevel="1" x14ac:dyDescent="0.3">
      <c r="B93" s="2" t="s">
        <v>363</v>
      </c>
      <c r="D93" s="137"/>
      <c r="E93" s="137"/>
    </row>
    <row r="94" spans="1:42" ht="18" hidden="1" customHeight="1" outlineLevel="1" x14ac:dyDescent="0.3"/>
    <row r="95" spans="1:42" ht="18" hidden="1" customHeight="1" outlineLevel="1" x14ac:dyDescent="0.3">
      <c r="A95" s="14" t="s">
        <v>28</v>
      </c>
    </row>
    <row r="96" spans="1:42" ht="18" hidden="1" customHeight="1" outlineLevel="1" x14ac:dyDescent="0.3">
      <c r="B96" s="2" t="s">
        <v>30</v>
      </c>
    </row>
    <row r="97" spans="1:3" ht="18" hidden="1" customHeight="1" outlineLevel="1" x14ac:dyDescent="0.3">
      <c r="C97" s="2" t="s">
        <v>29</v>
      </c>
    </row>
    <row r="98" spans="1:3" ht="18" hidden="1" customHeight="1" outlineLevel="1" x14ac:dyDescent="0.3">
      <c r="B98" s="2" t="s">
        <v>31</v>
      </c>
    </row>
    <row r="99" spans="1:3" ht="18" hidden="1" customHeight="1" outlineLevel="1" x14ac:dyDescent="0.3">
      <c r="C99" s="2" t="s">
        <v>32</v>
      </c>
    </row>
    <row r="100" spans="1:3" ht="18" hidden="1" customHeight="1" outlineLevel="1" x14ac:dyDescent="0.3">
      <c r="B100" s="2" t="s">
        <v>364</v>
      </c>
    </row>
    <row r="101" spans="1:3" ht="18" hidden="1" customHeight="1" outlineLevel="1" x14ac:dyDescent="0.3">
      <c r="B101" s="2" t="s">
        <v>365</v>
      </c>
    </row>
    <row r="102" spans="1:3" ht="18" hidden="1" customHeight="1" outlineLevel="1" x14ac:dyDescent="0.3"/>
    <row r="103" spans="1:3" ht="18" hidden="1" customHeight="1" outlineLevel="1" x14ac:dyDescent="0.3">
      <c r="A103" s="14" t="s">
        <v>33</v>
      </c>
    </row>
    <row r="104" spans="1:3" ht="18" hidden="1" customHeight="1" outlineLevel="1" x14ac:dyDescent="0.3">
      <c r="B104" s="2" t="s">
        <v>34</v>
      </c>
    </row>
    <row r="105" spans="1:3" ht="18" hidden="1" customHeight="1" outlineLevel="1" x14ac:dyDescent="0.3">
      <c r="C105" s="2" t="s">
        <v>35</v>
      </c>
    </row>
    <row r="106" spans="1:3" ht="18" hidden="1" customHeight="1" outlineLevel="1" x14ac:dyDescent="0.3">
      <c r="C106" s="2" t="s">
        <v>36</v>
      </c>
    </row>
    <row r="107" spans="1:3" ht="18" hidden="1" customHeight="1" outlineLevel="1" x14ac:dyDescent="0.3">
      <c r="C107" s="2" t="s">
        <v>37</v>
      </c>
    </row>
    <row r="108" spans="1:3" ht="18" hidden="1" customHeight="1" outlineLevel="1" x14ac:dyDescent="0.3">
      <c r="C108" s="2" t="s">
        <v>516</v>
      </c>
    </row>
    <row r="109" spans="1:3" ht="18" hidden="1" customHeight="1" outlineLevel="1" x14ac:dyDescent="0.3">
      <c r="C109" s="2" t="s">
        <v>285</v>
      </c>
    </row>
    <row r="110" spans="1:3" ht="18" hidden="1" customHeight="1" outlineLevel="1" x14ac:dyDescent="0.3">
      <c r="C110" s="2" t="s">
        <v>286</v>
      </c>
    </row>
    <row r="111" spans="1:3" ht="18" hidden="1" customHeight="1" outlineLevel="1" x14ac:dyDescent="0.3">
      <c r="C111" s="2" t="s">
        <v>306</v>
      </c>
    </row>
    <row r="112" spans="1:3" ht="18" hidden="1" customHeight="1" outlineLevel="1" x14ac:dyDescent="0.3">
      <c r="C112" s="2" t="s">
        <v>287</v>
      </c>
    </row>
    <row r="113" spans="1:31" ht="18" hidden="1" customHeight="1" outlineLevel="1" x14ac:dyDescent="0.3">
      <c r="C113" s="2" t="s">
        <v>519</v>
      </c>
    </row>
    <row r="114" spans="1:31" ht="18" hidden="1" customHeight="1" outlineLevel="1" x14ac:dyDescent="0.3">
      <c r="C114" s="2" t="s">
        <v>518</v>
      </c>
    </row>
    <row r="115" spans="1:31" ht="18" hidden="1" customHeight="1" outlineLevel="1" x14ac:dyDescent="0.3">
      <c r="D115" s="2" t="s">
        <v>288</v>
      </c>
    </row>
    <row r="116" spans="1:31" ht="18" hidden="1" customHeight="1" outlineLevel="1" x14ac:dyDescent="0.3">
      <c r="E116" s="2" t="s">
        <v>289</v>
      </c>
    </row>
    <row r="117" spans="1:31" ht="18" hidden="1" customHeight="1" outlineLevel="1" x14ac:dyDescent="0.3">
      <c r="D117" s="2" t="s">
        <v>290</v>
      </c>
    </row>
    <row r="118" spans="1:31" ht="18" hidden="1" customHeight="1" outlineLevel="1" x14ac:dyDescent="0.3">
      <c r="E118" s="2" t="s">
        <v>291</v>
      </c>
    </row>
    <row r="119" spans="1:31" ht="18" hidden="1" customHeight="1" outlineLevel="1" x14ac:dyDescent="0.3">
      <c r="D119" s="2" t="s">
        <v>292</v>
      </c>
    </row>
    <row r="120" spans="1:31" ht="18" hidden="1" customHeight="1" outlineLevel="1" x14ac:dyDescent="0.3">
      <c r="C120" s="2" t="s">
        <v>517</v>
      </c>
    </row>
    <row r="121" spans="1:31" ht="18" hidden="1" customHeight="1" outlineLevel="1" x14ac:dyDescent="0.3"/>
    <row r="122" spans="1:31" ht="18" hidden="1" customHeight="1" outlineLevel="1" x14ac:dyDescent="0.3">
      <c r="A122" s="14" t="s">
        <v>38</v>
      </c>
    </row>
    <row r="123" spans="1:31" ht="18" hidden="1" customHeight="1" outlineLevel="1" x14ac:dyDescent="0.3">
      <c r="B123" s="2" t="s">
        <v>39</v>
      </c>
    </row>
    <row r="124" spans="1:31" ht="18" hidden="1" customHeight="1" outlineLevel="1" x14ac:dyDescent="0.3">
      <c r="C124" s="2" t="s">
        <v>294</v>
      </c>
    </row>
    <row r="125" spans="1:31" ht="18" hidden="1" customHeight="1" outlineLevel="1" x14ac:dyDescent="0.3">
      <c r="C125" s="135" t="s">
        <v>322</v>
      </c>
      <c r="D125" s="135"/>
    </row>
    <row r="126" spans="1:31" ht="18" hidden="1" customHeight="1" outlineLevel="1" x14ac:dyDescent="0.3">
      <c r="C126" s="135" t="s">
        <v>323</v>
      </c>
      <c r="D126" s="135"/>
    </row>
    <row r="127" spans="1:31" ht="18" hidden="1" customHeight="1" outlineLevel="1" x14ac:dyDescent="0.3">
      <c r="B127" s="2" t="s">
        <v>40</v>
      </c>
    </row>
    <row r="128" spans="1:31" ht="18" hidden="1" customHeight="1" outlineLevel="1" x14ac:dyDescent="0.3">
      <c r="B128" s="258" t="s">
        <v>293</v>
      </c>
      <c r="C128" s="259"/>
      <c r="D128" s="259"/>
      <c r="E128" s="259"/>
      <c r="F128" s="259"/>
      <c r="G128" s="259"/>
      <c r="H128" s="259"/>
      <c r="I128" s="259"/>
      <c r="J128" s="259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</row>
    <row r="129" spans="1:31" ht="18" hidden="1" customHeight="1" outlineLevel="1" x14ac:dyDescent="0.3"/>
    <row r="130" spans="1:31" ht="23.25" hidden="1" customHeight="1" outlineLevel="1" x14ac:dyDescent="0.3">
      <c r="B130" s="249" t="s">
        <v>46</v>
      </c>
      <c r="C130" s="250"/>
      <c r="D130" s="250"/>
      <c r="E130" s="250"/>
      <c r="F130" s="250"/>
      <c r="G130" s="251"/>
      <c r="H130" s="248" t="s">
        <v>295</v>
      </c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</row>
    <row r="131" spans="1:31" ht="18" hidden="1" customHeight="1" outlineLevel="1" x14ac:dyDescent="0.3">
      <c r="B131" s="252"/>
      <c r="C131" s="237"/>
      <c r="D131" s="237"/>
      <c r="E131" s="237"/>
      <c r="F131" s="237"/>
      <c r="G131" s="253"/>
      <c r="H131" s="249" t="s">
        <v>49</v>
      </c>
      <c r="I131" s="250"/>
      <c r="J131" s="250"/>
      <c r="K131" s="250"/>
      <c r="L131" s="250"/>
      <c r="M131" s="250"/>
      <c r="N131" s="250"/>
      <c r="O131" s="250"/>
      <c r="P131" s="249" t="s">
        <v>49</v>
      </c>
      <c r="Q131" s="250"/>
      <c r="R131" s="250"/>
      <c r="S131" s="250"/>
      <c r="T131" s="250"/>
      <c r="U131" s="250"/>
      <c r="V131" s="250"/>
      <c r="W131" s="251"/>
      <c r="X131" s="249" t="s">
        <v>49</v>
      </c>
      <c r="Y131" s="250"/>
      <c r="Z131" s="250"/>
      <c r="AA131" s="250"/>
      <c r="AB131" s="250"/>
      <c r="AC131" s="250"/>
      <c r="AD131" s="250"/>
      <c r="AE131" s="251"/>
    </row>
    <row r="132" spans="1:31" ht="18" hidden="1" customHeight="1" outlineLevel="1" x14ac:dyDescent="0.3">
      <c r="B132" s="254"/>
      <c r="C132" s="255"/>
      <c r="D132" s="255"/>
      <c r="E132" s="255"/>
      <c r="F132" s="255"/>
      <c r="G132" s="256"/>
      <c r="H132" s="88">
        <v>0</v>
      </c>
      <c r="I132" s="2" t="s">
        <v>212</v>
      </c>
      <c r="L132" s="88">
        <v>1</v>
      </c>
      <c r="M132" s="2" t="s">
        <v>48</v>
      </c>
      <c r="P132" s="89">
        <f>L132</f>
        <v>1</v>
      </c>
      <c r="Q132" s="16" t="s">
        <v>212</v>
      </c>
      <c r="R132" s="16"/>
      <c r="S132" s="16"/>
      <c r="T132" s="99">
        <v>3</v>
      </c>
      <c r="U132" s="16" t="s">
        <v>48</v>
      </c>
      <c r="V132" s="16"/>
      <c r="W132" s="17"/>
      <c r="X132" s="15"/>
      <c r="Y132" s="16"/>
      <c r="Z132" s="257">
        <f>T132</f>
        <v>3</v>
      </c>
      <c r="AA132" s="257"/>
      <c r="AB132" s="18" t="s">
        <v>47</v>
      </c>
      <c r="AC132" s="16"/>
      <c r="AD132" s="16"/>
      <c r="AE132" s="17"/>
    </row>
    <row r="133" spans="1:31" ht="22.5" hidden="1" customHeight="1" outlineLevel="1" x14ac:dyDescent="0.3">
      <c r="B133" s="248" t="s">
        <v>8</v>
      </c>
      <c r="C133" s="248"/>
      <c r="D133" s="248"/>
      <c r="E133" s="248"/>
      <c r="F133" s="248"/>
      <c r="G133" s="248"/>
      <c r="H133" s="246">
        <v>1.5</v>
      </c>
      <c r="I133" s="246"/>
      <c r="J133" s="246"/>
      <c r="K133" s="246"/>
      <c r="L133" s="246"/>
      <c r="M133" s="246"/>
      <c r="N133" s="246"/>
      <c r="O133" s="247"/>
      <c r="P133" s="246">
        <v>2.5</v>
      </c>
      <c r="Q133" s="246"/>
      <c r="R133" s="246"/>
      <c r="S133" s="246"/>
      <c r="T133" s="246"/>
      <c r="U133" s="246"/>
      <c r="V133" s="246"/>
      <c r="W133" s="246"/>
      <c r="X133" s="246">
        <v>3</v>
      </c>
      <c r="Y133" s="246"/>
      <c r="Z133" s="246"/>
      <c r="AA133" s="246"/>
      <c r="AB133" s="246"/>
      <c r="AC133" s="246"/>
      <c r="AD133" s="246"/>
      <c r="AE133" s="246"/>
    </row>
    <row r="134" spans="1:31" ht="22.5" hidden="1" customHeight="1" outlineLevel="1" x14ac:dyDescent="0.3">
      <c r="B134" s="248" t="s">
        <v>45</v>
      </c>
      <c r="C134" s="248"/>
      <c r="D134" s="248"/>
      <c r="E134" s="248"/>
      <c r="F134" s="248"/>
      <c r="G134" s="248"/>
      <c r="H134" s="246">
        <v>1.3</v>
      </c>
      <c r="I134" s="246"/>
      <c r="J134" s="246"/>
      <c r="K134" s="246"/>
      <c r="L134" s="246"/>
      <c r="M134" s="246"/>
      <c r="N134" s="246"/>
      <c r="O134" s="247"/>
      <c r="P134" s="246">
        <v>2</v>
      </c>
      <c r="Q134" s="246"/>
      <c r="R134" s="246"/>
      <c r="S134" s="246"/>
      <c r="T134" s="246"/>
      <c r="U134" s="246"/>
      <c r="V134" s="246"/>
      <c r="W134" s="246"/>
      <c r="X134" s="246">
        <v>2.8</v>
      </c>
      <c r="Y134" s="246"/>
      <c r="Z134" s="246"/>
      <c r="AA134" s="246"/>
      <c r="AB134" s="246"/>
      <c r="AC134" s="246"/>
      <c r="AD134" s="246"/>
      <c r="AE134" s="246"/>
    </row>
    <row r="135" spans="1:31" ht="22.5" hidden="1" customHeight="1" outlineLevel="1" x14ac:dyDescent="0.3">
      <c r="B135" s="248" t="s">
        <v>41</v>
      </c>
      <c r="C135" s="248"/>
      <c r="D135" s="248"/>
      <c r="E135" s="248"/>
      <c r="F135" s="248"/>
      <c r="G135" s="248"/>
      <c r="H135" s="246">
        <v>1.2</v>
      </c>
      <c r="I135" s="246"/>
      <c r="J135" s="246"/>
      <c r="K135" s="246"/>
      <c r="L135" s="246"/>
      <c r="M135" s="246"/>
      <c r="N135" s="246"/>
      <c r="O135" s="247"/>
      <c r="P135" s="246">
        <v>1.8</v>
      </c>
      <c r="Q135" s="246"/>
      <c r="R135" s="246"/>
      <c r="S135" s="246"/>
      <c r="T135" s="246"/>
      <c r="U135" s="246"/>
      <c r="V135" s="246"/>
      <c r="W135" s="246"/>
      <c r="X135" s="246">
        <v>2.7</v>
      </c>
      <c r="Y135" s="246"/>
      <c r="Z135" s="246"/>
      <c r="AA135" s="246"/>
      <c r="AB135" s="246"/>
      <c r="AC135" s="246"/>
      <c r="AD135" s="246"/>
      <c r="AE135" s="246"/>
    </row>
    <row r="136" spans="1:31" ht="22.5" hidden="1" customHeight="1" outlineLevel="1" x14ac:dyDescent="0.3">
      <c r="B136" s="248" t="s">
        <v>42</v>
      </c>
      <c r="C136" s="248"/>
      <c r="D136" s="248"/>
      <c r="E136" s="248"/>
      <c r="F136" s="248"/>
      <c r="G136" s="248"/>
      <c r="H136" s="246">
        <f>H138</f>
        <v>1</v>
      </c>
      <c r="I136" s="246"/>
      <c r="J136" s="246"/>
      <c r="K136" s="246"/>
      <c r="L136" s="246"/>
      <c r="M136" s="246"/>
      <c r="N136" s="246"/>
      <c r="O136" s="247"/>
      <c r="P136" s="246">
        <f t="shared" ref="P136" si="0">P138</f>
        <v>1.5</v>
      </c>
      <c r="Q136" s="246"/>
      <c r="R136" s="246"/>
      <c r="S136" s="246"/>
      <c r="T136" s="246"/>
      <c r="U136" s="246"/>
      <c r="V136" s="246"/>
      <c r="W136" s="246"/>
      <c r="X136" s="246">
        <f t="shared" ref="X136" si="1">X138</f>
        <v>2.5</v>
      </c>
      <c r="Y136" s="246"/>
      <c r="Z136" s="246"/>
      <c r="AA136" s="246"/>
      <c r="AB136" s="246"/>
      <c r="AC136" s="246"/>
      <c r="AD136" s="246"/>
      <c r="AE136" s="246"/>
    </row>
    <row r="137" spans="1:31" ht="22.5" hidden="1" customHeight="1" outlineLevel="1" x14ac:dyDescent="0.3">
      <c r="B137" s="248" t="s">
        <v>43</v>
      </c>
      <c r="C137" s="248"/>
      <c r="D137" s="248"/>
      <c r="E137" s="248"/>
      <c r="F137" s="248"/>
      <c r="G137" s="248"/>
      <c r="H137" s="246">
        <f>H138</f>
        <v>1</v>
      </c>
      <c r="I137" s="246"/>
      <c r="J137" s="246"/>
      <c r="K137" s="246"/>
      <c r="L137" s="246"/>
      <c r="M137" s="246"/>
      <c r="N137" s="246"/>
      <c r="O137" s="247"/>
      <c r="P137" s="246">
        <f t="shared" ref="P137" si="2">P138</f>
        <v>1.5</v>
      </c>
      <c r="Q137" s="246"/>
      <c r="R137" s="246"/>
      <c r="S137" s="246"/>
      <c r="T137" s="246"/>
      <c r="U137" s="246"/>
      <c r="V137" s="246"/>
      <c r="W137" s="246"/>
      <c r="X137" s="246">
        <f t="shared" ref="X137" si="3">X138</f>
        <v>2.5</v>
      </c>
      <c r="Y137" s="246"/>
      <c r="Z137" s="246"/>
      <c r="AA137" s="246"/>
      <c r="AB137" s="246"/>
      <c r="AC137" s="246"/>
      <c r="AD137" s="246"/>
      <c r="AE137" s="246"/>
    </row>
    <row r="138" spans="1:31" ht="22.5" hidden="1" customHeight="1" outlineLevel="1" x14ac:dyDescent="0.3">
      <c r="B138" s="248" t="s">
        <v>44</v>
      </c>
      <c r="C138" s="248"/>
      <c r="D138" s="248"/>
      <c r="E138" s="248"/>
      <c r="F138" s="248"/>
      <c r="G138" s="248"/>
      <c r="H138" s="246">
        <v>1</v>
      </c>
      <c r="I138" s="246"/>
      <c r="J138" s="246"/>
      <c r="K138" s="246"/>
      <c r="L138" s="246"/>
      <c r="M138" s="246"/>
      <c r="N138" s="246"/>
      <c r="O138" s="247"/>
      <c r="P138" s="246">
        <v>1.5</v>
      </c>
      <c r="Q138" s="246"/>
      <c r="R138" s="246"/>
      <c r="S138" s="246"/>
      <c r="T138" s="246"/>
      <c r="U138" s="246"/>
      <c r="V138" s="246"/>
      <c r="W138" s="246"/>
      <c r="X138" s="246">
        <v>2.5</v>
      </c>
      <c r="Y138" s="246"/>
      <c r="Z138" s="246"/>
      <c r="AA138" s="246"/>
      <c r="AB138" s="246"/>
      <c r="AC138" s="246"/>
      <c r="AD138" s="246"/>
      <c r="AE138" s="246"/>
    </row>
    <row r="139" spans="1:31" ht="18" hidden="1" customHeight="1" outlineLevel="1" x14ac:dyDescent="0.3"/>
    <row r="140" spans="1:31" ht="18" hidden="1" customHeight="1" outlineLevel="1" x14ac:dyDescent="0.3">
      <c r="A140" s="14" t="s">
        <v>50</v>
      </c>
    </row>
    <row r="141" spans="1:31" ht="18" hidden="1" customHeight="1" outlineLevel="1" x14ac:dyDescent="0.3">
      <c r="B141" s="2" t="s">
        <v>51</v>
      </c>
    </row>
    <row r="142" spans="1:31" ht="18" hidden="1" customHeight="1" outlineLevel="1" x14ac:dyDescent="0.3">
      <c r="B142" s="2" t="s">
        <v>52</v>
      </c>
    </row>
    <row r="143" spans="1:31" ht="18" hidden="1" customHeight="1" outlineLevel="1" x14ac:dyDescent="0.3">
      <c r="C143" s="2" t="s">
        <v>53</v>
      </c>
    </row>
    <row r="144" spans="1:31" ht="18" hidden="1" customHeight="1" outlineLevel="1" x14ac:dyDescent="0.3">
      <c r="B144" s="2" t="s">
        <v>366</v>
      </c>
    </row>
    <row r="145" spans="1:3" ht="18" hidden="1" customHeight="1" outlineLevel="1" x14ac:dyDescent="0.3">
      <c r="B145" s="2" t="s">
        <v>521</v>
      </c>
    </row>
    <row r="146" spans="1:3" ht="18" hidden="1" customHeight="1" outlineLevel="1" x14ac:dyDescent="0.3">
      <c r="B146" s="2" t="s">
        <v>296</v>
      </c>
    </row>
    <row r="147" spans="1:3" ht="18" hidden="1" customHeight="1" outlineLevel="1" x14ac:dyDescent="0.3"/>
    <row r="148" spans="1:3" ht="18" hidden="1" customHeight="1" outlineLevel="1" x14ac:dyDescent="0.3">
      <c r="A148" s="14" t="s">
        <v>54</v>
      </c>
    </row>
    <row r="149" spans="1:3" ht="18" hidden="1" customHeight="1" outlineLevel="1" x14ac:dyDescent="0.3">
      <c r="B149" s="2" t="s">
        <v>367</v>
      </c>
    </row>
    <row r="150" spans="1:3" ht="18" hidden="1" customHeight="1" outlineLevel="1" x14ac:dyDescent="0.3">
      <c r="B150" s="2" t="s">
        <v>368</v>
      </c>
    </row>
    <row r="151" spans="1:3" ht="18" hidden="1" customHeight="1" outlineLevel="1" x14ac:dyDescent="0.3"/>
    <row r="152" spans="1:3" ht="18" hidden="1" customHeight="1" outlineLevel="1" x14ac:dyDescent="0.3">
      <c r="A152" s="14" t="s">
        <v>55</v>
      </c>
    </row>
    <row r="153" spans="1:3" ht="18" hidden="1" customHeight="1" outlineLevel="1" x14ac:dyDescent="0.3">
      <c r="B153" s="2" t="s">
        <v>56</v>
      </c>
    </row>
    <row r="154" spans="1:3" ht="18" hidden="1" customHeight="1" outlineLevel="1" x14ac:dyDescent="0.3">
      <c r="B154" s="2" t="s">
        <v>57</v>
      </c>
    </row>
    <row r="155" spans="1:3" ht="18" hidden="1" customHeight="1" outlineLevel="1" x14ac:dyDescent="0.3">
      <c r="B155" s="2" t="s">
        <v>58</v>
      </c>
    </row>
    <row r="156" spans="1:3" ht="18" hidden="1" customHeight="1" outlineLevel="1" x14ac:dyDescent="0.3">
      <c r="B156" s="2" t="s">
        <v>297</v>
      </c>
    </row>
    <row r="157" spans="1:3" ht="18" hidden="1" customHeight="1" outlineLevel="1" x14ac:dyDescent="0.3"/>
    <row r="158" spans="1:3" ht="18" hidden="1" customHeight="1" outlineLevel="1" x14ac:dyDescent="0.3">
      <c r="A158" s="14" t="s">
        <v>522</v>
      </c>
    </row>
    <row r="159" spans="1:3" ht="18" hidden="1" customHeight="1" outlineLevel="1" x14ac:dyDescent="0.3">
      <c r="B159" s="1" t="s">
        <v>520</v>
      </c>
    </row>
    <row r="160" spans="1:3" ht="18" hidden="1" customHeight="1" outlineLevel="1" x14ac:dyDescent="0.3">
      <c r="C160" s="2" t="s">
        <v>59</v>
      </c>
    </row>
    <row r="161" spans="1:33" ht="18" hidden="1" customHeight="1" outlineLevel="1" x14ac:dyDescent="0.3">
      <c r="D161" s="2" t="s">
        <v>60</v>
      </c>
    </row>
    <row r="162" spans="1:33" ht="18" hidden="1" customHeight="1" outlineLevel="1" x14ac:dyDescent="0.3">
      <c r="C162" s="2" t="s">
        <v>61</v>
      </c>
    </row>
    <row r="163" spans="1:33" ht="18" hidden="1" customHeight="1" outlineLevel="1" x14ac:dyDescent="0.3">
      <c r="D163" s="2" t="s">
        <v>62</v>
      </c>
    </row>
    <row r="164" spans="1:33" ht="18" hidden="1" customHeight="1" outlineLevel="1" x14ac:dyDescent="0.3">
      <c r="B164" s="2" t="s">
        <v>63</v>
      </c>
    </row>
    <row r="165" spans="1:33" ht="18" hidden="1" customHeight="1" outlineLevel="1" x14ac:dyDescent="0.3">
      <c r="C165" s="2" t="s">
        <v>64</v>
      </c>
    </row>
    <row r="166" spans="1:33" ht="18" hidden="1" customHeight="1" outlineLevel="1" x14ac:dyDescent="0.3"/>
    <row r="167" spans="1:33" ht="18" hidden="1" customHeight="1" outlineLevel="1" x14ac:dyDescent="0.3"/>
    <row r="168" spans="1:33" ht="18" hidden="1" customHeight="1" outlineLevel="1" x14ac:dyDescent="0.3"/>
    <row r="169" spans="1:33" ht="18" hidden="1" customHeight="1" outlineLevel="1" x14ac:dyDescent="0.3">
      <c r="A169" s="20" t="s">
        <v>65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</row>
    <row r="170" spans="1:33" ht="18" hidden="1" customHeight="1" outlineLevel="1" x14ac:dyDescent="0.3"/>
    <row r="171" spans="1:33" ht="18" hidden="1" customHeight="1" outlineLevel="1" x14ac:dyDescent="0.3">
      <c r="A171" s="14" t="s">
        <v>66</v>
      </c>
    </row>
    <row r="172" spans="1:33" ht="18" hidden="1" customHeight="1" outlineLevel="1" x14ac:dyDescent="0.3">
      <c r="B172" s="2" t="s">
        <v>67</v>
      </c>
      <c r="F172" s="262">
        <f>기본사항!C7</f>
        <v>44165</v>
      </c>
      <c r="G172" s="262"/>
      <c r="H172" s="262"/>
      <c r="I172" s="262"/>
      <c r="J172" s="262"/>
      <c r="K172" s="262"/>
      <c r="L172" s="262"/>
      <c r="M172" s="262"/>
      <c r="O172" s="2" t="s">
        <v>68</v>
      </c>
    </row>
    <row r="173" spans="1:33" ht="18" hidden="1" customHeight="1" outlineLevel="1" x14ac:dyDescent="0.3">
      <c r="B173" s="2" t="s">
        <v>69</v>
      </c>
    </row>
    <row r="174" spans="1:33" ht="18" customHeight="1" collapsed="1" x14ac:dyDescent="0.3"/>
  </sheetData>
  <mergeCells count="59">
    <mergeCell ref="W55:AB55"/>
    <mergeCell ref="W54:AB54"/>
    <mergeCell ref="S54:U54"/>
    <mergeCell ref="D63:E63"/>
    <mergeCell ref="F172:M172"/>
    <mergeCell ref="H137:O137"/>
    <mergeCell ref="P137:W137"/>
    <mergeCell ref="B135:G135"/>
    <mergeCell ref="B136:G136"/>
    <mergeCell ref="B137:G137"/>
    <mergeCell ref="B138:G138"/>
    <mergeCell ref="X137:AE137"/>
    <mergeCell ref="H138:O138"/>
    <mergeCell ref="P138:W138"/>
    <mergeCell ref="X138:AE138"/>
    <mergeCell ref="P135:W135"/>
    <mergeCell ref="X135:AE135"/>
    <mergeCell ref="H136:O136"/>
    <mergeCell ref="P136:W136"/>
    <mergeCell ref="X136:AE136"/>
    <mergeCell ref="H135:O135"/>
    <mergeCell ref="H133:O133"/>
    <mergeCell ref="P133:W133"/>
    <mergeCell ref="X133:AE133"/>
    <mergeCell ref="H134:O134"/>
    <mergeCell ref="F92:M92"/>
    <mergeCell ref="B133:G133"/>
    <mergeCell ref="B134:G134"/>
    <mergeCell ref="P134:W134"/>
    <mergeCell ref="X134:AE134"/>
    <mergeCell ref="B130:G132"/>
    <mergeCell ref="H130:AE130"/>
    <mergeCell ref="Z132:AA132"/>
    <mergeCell ref="H131:O131"/>
    <mergeCell ref="P131:W131"/>
    <mergeCell ref="X131:AE131"/>
    <mergeCell ref="B128:AE128"/>
    <mergeCell ref="AP16:AQ16"/>
    <mergeCell ref="E7:P7"/>
    <mergeCell ref="K9:N9"/>
    <mergeCell ref="K10:N10"/>
    <mergeCell ref="Y9:AB9"/>
    <mergeCell ref="Y10:AB10"/>
    <mergeCell ref="AB92:AC92"/>
    <mergeCell ref="L42:V42"/>
    <mergeCell ref="F38:J38"/>
    <mergeCell ref="E12:G12"/>
    <mergeCell ref="W46:AB46"/>
    <mergeCell ref="W50:AB50"/>
    <mergeCell ref="S46:U46"/>
    <mergeCell ref="S50:U50"/>
    <mergeCell ref="B61:Q61"/>
    <mergeCell ref="R61:AG61"/>
    <mergeCell ref="H63:M63"/>
    <mergeCell ref="T63:U63"/>
    <mergeCell ref="D44:Q44"/>
    <mergeCell ref="W48:AB48"/>
    <mergeCell ref="W52:AB52"/>
    <mergeCell ref="X63:AE63"/>
  </mergeCells>
  <phoneticPr fontId="2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F32"/>
  <sheetViews>
    <sheetView showGridLines="0" workbookViewId="0">
      <selection activeCell="L16" sqref="L16"/>
    </sheetView>
  </sheetViews>
  <sheetFormatPr defaultColWidth="2.5" defaultRowHeight="16.5" x14ac:dyDescent="0.3"/>
  <sheetData>
    <row r="2" spans="2:32" x14ac:dyDescent="0.3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2:32" x14ac:dyDescent="0.3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3"/>
    </row>
    <row r="4" spans="2:32" ht="37.5" x14ac:dyDescent="0.3">
      <c r="B4" s="24"/>
      <c r="C4" s="34" t="s">
        <v>70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26"/>
    </row>
    <row r="5" spans="2:32" x14ac:dyDescent="0.3"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9"/>
    </row>
    <row r="6" spans="2:32" ht="33.75" customHeight="1" x14ac:dyDescent="0.3">
      <c r="B6" s="271" t="s">
        <v>74</v>
      </c>
      <c r="C6" s="272"/>
      <c r="D6" s="272"/>
      <c r="E6" s="272"/>
      <c r="F6" s="272"/>
      <c r="G6" s="273"/>
      <c r="H6" s="266" t="str">
        <f>기본사항!C2</f>
        <v>주식회사 선우코리아</v>
      </c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36"/>
    </row>
    <row r="7" spans="2:32" ht="33.75" customHeight="1" x14ac:dyDescent="0.3">
      <c r="B7" s="271" t="s">
        <v>73</v>
      </c>
      <c r="C7" s="272"/>
      <c r="D7" s="272"/>
      <c r="E7" s="272"/>
      <c r="F7" s="272"/>
      <c r="G7" s="273"/>
      <c r="H7" s="268" t="str">
        <f>기본사항!C3</f>
        <v>충남 천안시 서북구 오성로 103,6층(두정동,청풍프라자)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6"/>
      <c r="AF7" s="36"/>
    </row>
    <row r="8" spans="2:32" ht="33.75" customHeight="1" x14ac:dyDescent="0.3">
      <c r="B8" s="271" t="s">
        <v>72</v>
      </c>
      <c r="C8" s="272"/>
      <c r="D8" s="272"/>
      <c r="E8" s="272"/>
      <c r="F8" s="272"/>
      <c r="G8" s="273"/>
      <c r="H8" s="269" t="s">
        <v>77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70"/>
      <c r="AF8" s="36"/>
    </row>
    <row r="9" spans="2:32" ht="33.75" customHeight="1" x14ac:dyDescent="0.3">
      <c r="B9" s="274" t="s">
        <v>75</v>
      </c>
      <c r="C9" s="275"/>
      <c r="D9" s="275"/>
      <c r="E9" s="275"/>
      <c r="F9" s="275"/>
      <c r="G9" s="276"/>
      <c r="H9" s="268" t="str">
        <f>'임시주주총회의사록&amp;중간배당 퇴직급여지급규정'!E7</f>
        <v>서기 2020년 11월 30일 오전 10:00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6"/>
      <c r="AF9" s="36"/>
    </row>
    <row r="10" spans="2:32" ht="33.75" customHeight="1" x14ac:dyDescent="0.3">
      <c r="B10" s="271" t="s">
        <v>76</v>
      </c>
      <c r="C10" s="272"/>
      <c r="D10" s="272"/>
      <c r="E10" s="272"/>
      <c r="F10" s="272"/>
      <c r="G10" s="273"/>
      <c r="H10" s="277" t="str">
        <f>기본사항!C3&amp;" 본사회의실"</f>
        <v>충남 천안시 서북구 오성로 103,6층(두정동,청풍프라자) 본사회의실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9"/>
    </row>
    <row r="11" spans="2:32" x14ac:dyDescent="0.3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6"/>
    </row>
    <row r="12" spans="2:32" x14ac:dyDescent="0.3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6"/>
    </row>
    <row r="13" spans="2:32" ht="22.5" customHeight="1" x14ac:dyDescent="0.3">
      <c r="B13" s="24"/>
      <c r="C13" s="25"/>
      <c r="D13" s="25" t="s">
        <v>78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33" t="s">
        <v>79</v>
      </c>
      <c r="AD13" s="25"/>
      <c r="AE13" s="25"/>
      <c r="AF13" s="26"/>
    </row>
    <row r="14" spans="2:32" ht="22.5" customHeight="1" x14ac:dyDescent="0.3">
      <c r="B14" s="24"/>
      <c r="C14" s="25"/>
      <c r="D14" s="265" t="s">
        <v>80</v>
      </c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5"/>
      <c r="AE14" s="25"/>
      <c r="AF14" s="26"/>
    </row>
    <row r="15" spans="2:32" ht="22.5" customHeight="1" x14ac:dyDescent="0.3">
      <c r="B15" s="24"/>
      <c r="C15" s="25"/>
      <c r="D15" s="265" t="s">
        <v>81</v>
      </c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5"/>
      <c r="AE15" s="25"/>
      <c r="AF15" s="26"/>
    </row>
    <row r="16" spans="2:32" ht="22.5" customHeight="1" x14ac:dyDescent="0.3">
      <c r="B16" s="24"/>
      <c r="C16" s="25"/>
      <c r="D16" s="32" t="s">
        <v>82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</row>
    <row r="17" spans="2:32" x14ac:dyDescent="0.3"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6"/>
    </row>
    <row r="18" spans="2:32" x14ac:dyDescent="0.3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6"/>
    </row>
    <row r="19" spans="2:32" x14ac:dyDescent="0.3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6"/>
    </row>
    <row r="20" spans="2:32" x14ac:dyDescent="0.3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6"/>
    </row>
    <row r="21" spans="2:32" x14ac:dyDescent="0.3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</row>
    <row r="22" spans="2:32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6"/>
    </row>
    <row r="23" spans="2:32" x14ac:dyDescent="0.3"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6"/>
    </row>
    <row r="24" spans="2:32" x14ac:dyDescent="0.3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6"/>
    </row>
    <row r="25" spans="2:32" x14ac:dyDescent="0.3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6"/>
    </row>
    <row r="26" spans="2:32" x14ac:dyDescent="0.3">
      <c r="B26" s="24"/>
      <c r="C26" s="25"/>
      <c r="D26" s="25"/>
      <c r="E26" s="25" t="s">
        <v>83</v>
      </c>
      <c r="F26" s="25"/>
      <c r="G26" s="25"/>
      <c r="H26" s="33" t="s">
        <v>84</v>
      </c>
      <c r="I26" s="25"/>
      <c r="J26" s="264" t="str">
        <f>기본사항!B19</f>
        <v>주황규</v>
      </c>
      <c r="K26" s="264"/>
      <c r="L26" s="264"/>
      <c r="M26" s="264"/>
      <c r="N26" s="264"/>
      <c r="O26" s="25"/>
      <c r="P26" s="25"/>
      <c r="Q26" s="2" t="s">
        <v>309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6"/>
    </row>
    <row r="27" spans="2:32" x14ac:dyDescent="0.3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6"/>
    </row>
    <row r="28" spans="2:32" x14ac:dyDescent="0.3">
      <c r="B28" s="24"/>
      <c r="C28" s="25"/>
      <c r="D28" s="25"/>
      <c r="E28" s="25"/>
      <c r="F28" s="25"/>
      <c r="G28" s="25"/>
      <c r="H28" s="33" t="s">
        <v>85</v>
      </c>
      <c r="I28" s="25"/>
      <c r="J28" s="263" t="str">
        <f>기본사항!C4</f>
        <v>충청남도 천안시 서북구 오성26로 123, 123동 1234호(불당동, 천안두정파크푸르지오1단지)</v>
      </c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37"/>
    </row>
    <row r="29" spans="2:32" x14ac:dyDescent="0.3">
      <c r="B29" s="24"/>
      <c r="C29" s="25"/>
      <c r="D29" s="25"/>
      <c r="E29" s="25"/>
      <c r="F29" s="25"/>
      <c r="G29" s="25"/>
      <c r="H29" s="25"/>
      <c r="I29" s="25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"/>
    </row>
    <row r="30" spans="2:32" x14ac:dyDescent="0.3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6"/>
    </row>
    <row r="31" spans="2:32" x14ac:dyDescent="0.3"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6"/>
    </row>
    <row r="32" spans="2:32" x14ac:dyDescent="0.3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9"/>
    </row>
  </sheetData>
  <mergeCells count="14">
    <mergeCell ref="J28:AE29"/>
    <mergeCell ref="J26:N26"/>
    <mergeCell ref="D14:AC14"/>
    <mergeCell ref="D15:AC15"/>
    <mergeCell ref="H6:AE6"/>
    <mergeCell ref="H7:AE7"/>
    <mergeCell ref="H8:AE8"/>
    <mergeCell ref="H9:AE9"/>
    <mergeCell ref="B6:G6"/>
    <mergeCell ref="B7:G7"/>
    <mergeCell ref="B8:G8"/>
    <mergeCell ref="B9:G9"/>
    <mergeCell ref="B10:G10"/>
    <mergeCell ref="H10:AF10"/>
  </mergeCells>
  <phoneticPr fontId="2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F35"/>
  <sheetViews>
    <sheetView showGridLines="0" workbookViewId="0">
      <selection activeCell="W17" sqref="W17"/>
    </sheetView>
  </sheetViews>
  <sheetFormatPr defaultColWidth="2.5" defaultRowHeight="16.5" x14ac:dyDescent="0.3"/>
  <sheetData>
    <row r="3" spans="2:32" ht="11.25" customHeight="1" x14ac:dyDescent="0.3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3"/>
    </row>
    <row r="4" spans="2:32" ht="31.5" x14ac:dyDescent="0.3">
      <c r="B4" s="38" t="s">
        <v>97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1"/>
    </row>
    <row r="5" spans="2:32" ht="11.25" customHeight="1" x14ac:dyDescent="0.3">
      <c r="B5" s="38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1"/>
    </row>
    <row r="6" spans="2:32" ht="22.5" customHeight="1" x14ac:dyDescent="0.3">
      <c r="B6" s="280" t="s">
        <v>98</v>
      </c>
      <c r="C6" s="281"/>
      <c r="D6" s="281"/>
      <c r="E6" s="281"/>
      <c r="F6" s="282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</row>
    <row r="7" spans="2:32" ht="22.5" customHeight="1" x14ac:dyDescent="0.3">
      <c r="B7" s="283"/>
      <c r="C7" s="284"/>
      <c r="D7" s="284"/>
      <c r="E7" s="284"/>
      <c r="F7" s="285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</row>
    <row r="8" spans="2:32" ht="11.25" customHeight="1" x14ac:dyDescent="0.3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6"/>
    </row>
    <row r="9" spans="2:32" x14ac:dyDescent="0.3">
      <c r="B9" s="24"/>
      <c r="C9" s="25" t="s">
        <v>86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6"/>
    </row>
    <row r="10" spans="2:32" x14ac:dyDescent="0.3">
      <c r="B10" s="24" t="s">
        <v>87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6"/>
    </row>
    <row r="11" spans="2:32" ht="11.25" customHeight="1" x14ac:dyDescent="0.3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9"/>
    </row>
    <row r="12" spans="2:32" ht="26.25" customHeight="1" x14ac:dyDescent="0.3">
      <c r="B12" s="39" t="s">
        <v>88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1"/>
    </row>
    <row r="13" spans="2:32" ht="11.25" customHeight="1" x14ac:dyDescent="0.3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6"/>
    </row>
    <row r="14" spans="2:32" x14ac:dyDescent="0.3">
      <c r="B14" s="42" t="s">
        <v>89</v>
      </c>
      <c r="C14" s="25"/>
      <c r="D14" s="25" t="s">
        <v>90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 t="s">
        <v>91</v>
      </c>
      <c r="AB14" s="25"/>
      <c r="AC14" s="25"/>
      <c r="AD14" s="25"/>
      <c r="AE14" s="25"/>
      <c r="AF14" s="26"/>
    </row>
    <row r="15" spans="2:32" x14ac:dyDescent="0.3">
      <c r="B15" s="24"/>
      <c r="C15" s="25" t="s">
        <v>92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6"/>
    </row>
    <row r="16" spans="2:32" ht="11.25" customHeight="1" x14ac:dyDescent="0.3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</row>
    <row r="17" spans="2:32" ht="26.25" customHeight="1" x14ac:dyDescent="0.3">
      <c r="B17" s="43" t="s">
        <v>93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</row>
    <row r="18" spans="2:32" ht="22.5" customHeight="1" x14ac:dyDescent="0.3">
      <c r="B18" s="286" t="s">
        <v>94</v>
      </c>
      <c r="C18" s="286"/>
      <c r="D18" s="286"/>
      <c r="E18" s="286"/>
      <c r="F18" s="286"/>
      <c r="G18" s="35" t="s">
        <v>95</v>
      </c>
      <c r="H18" s="44"/>
      <c r="I18" s="287" t="str">
        <f>기본사항!B19</f>
        <v>주황규</v>
      </c>
      <c r="J18" s="287"/>
      <c r="K18" s="287"/>
      <c r="L18" s="287"/>
      <c r="M18" s="287"/>
      <c r="N18" s="287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36"/>
    </row>
    <row r="19" spans="2:32" ht="22.5" customHeight="1" x14ac:dyDescent="0.3">
      <c r="B19" s="286"/>
      <c r="C19" s="286"/>
      <c r="D19" s="286"/>
      <c r="E19" s="286"/>
      <c r="F19" s="286"/>
      <c r="G19" s="35" t="s">
        <v>96</v>
      </c>
      <c r="H19" s="44"/>
      <c r="I19" s="288" t="str">
        <f>기본사항!C4</f>
        <v>충청남도 천안시 서북구 오성26로 123, 123동 1234호(불당동, 천안두정파크푸르지오1단지)</v>
      </c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9"/>
    </row>
    <row r="20" spans="2:32" ht="22.5" customHeight="1" x14ac:dyDescent="0.3">
      <c r="B20" s="286" t="s">
        <v>94</v>
      </c>
      <c r="C20" s="286"/>
      <c r="D20" s="286"/>
      <c r="E20" s="286"/>
      <c r="F20" s="286"/>
      <c r="G20" s="35" t="s">
        <v>95</v>
      </c>
      <c r="H20" s="44"/>
      <c r="I20" s="287" t="str">
        <f>IF(기본사항!B20="","",기본사항!B20)</f>
        <v>김미란</v>
      </c>
      <c r="J20" s="287"/>
      <c r="K20" s="287"/>
      <c r="L20" s="287"/>
      <c r="M20" s="287"/>
      <c r="N20" s="287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36"/>
    </row>
    <row r="21" spans="2:32" ht="22.5" customHeight="1" x14ac:dyDescent="0.3">
      <c r="B21" s="286"/>
      <c r="C21" s="286"/>
      <c r="D21" s="286"/>
      <c r="E21" s="286"/>
      <c r="F21" s="286"/>
      <c r="G21" s="35" t="s">
        <v>96</v>
      </c>
      <c r="H21" s="44"/>
      <c r="I21" s="288" t="str">
        <f>IF(기본사항!J20="","",기본사항!J20)</f>
        <v>충청남도 천안시 서북구 오성26로 123, 123동 1234호(불당동, 천안두정파크푸르지오1단지)</v>
      </c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36"/>
    </row>
    <row r="22" spans="2:32" ht="22.5" customHeight="1" x14ac:dyDescent="0.3">
      <c r="B22" s="286" t="s">
        <v>94</v>
      </c>
      <c r="C22" s="286"/>
      <c r="D22" s="286"/>
      <c r="E22" s="286"/>
      <c r="F22" s="286"/>
      <c r="G22" s="35" t="s">
        <v>95</v>
      </c>
      <c r="H22" s="44"/>
      <c r="I22" s="287" t="str">
        <f>IF(기본사항!B21="","",기본사항!B21)</f>
        <v/>
      </c>
      <c r="J22" s="287"/>
      <c r="K22" s="287"/>
      <c r="L22" s="287"/>
      <c r="M22" s="287"/>
      <c r="N22" s="287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</row>
    <row r="23" spans="2:32" ht="22.5" customHeight="1" x14ac:dyDescent="0.3">
      <c r="B23" s="286"/>
      <c r="C23" s="286"/>
      <c r="D23" s="286"/>
      <c r="E23" s="286"/>
      <c r="F23" s="286"/>
      <c r="G23" s="35" t="s">
        <v>96</v>
      </c>
      <c r="H23" s="44"/>
      <c r="I23" s="287" t="str">
        <f>IF(기본사항!J21="","",기본사항!J21)</f>
        <v/>
      </c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90"/>
    </row>
    <row r="24" spans="2:32" ht="22.5" customHeight="1" x14ac:dyDescent="0.3">
      <c r="B24" s="286" t="s">
        <v>94</v>
      </c>
      <c r="C24" s="286"/>
      <c r="D24" s="286"/>
      <c r="E24" s="286"/>
      <c r="F24" s="286"/>
      <c r="G24" s="35" t="s">
        <v>95</v>
      </c>
      <c r="H24" s="44"/>
      <c r="I24" s="287" t="str">
        <f>IF(기본사항!B22="","",기본사항!B22)</f>
        <v/>
      </c>
      <c r="J24" s="287"/>
      <c r="K24" s="287"/>
      <c r="L24" s="287"/>
      <c r="M24" s="287"/>
      <c r="N24" s="287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</row>
    <row r="25" spans="2:32" ht="22.5" customHeight="1" x14ac:dyDescent="0.3">
      <c r="B25" s="286"/>
      <c r="C25" s="286"/>
      <c r="D25" s="286"/>
      <c r="E25" s="286"/>
      <c r="F25" s="286"/>
      <c r="G25" s="35" t="s">
        <v>96</v>
      </c>
      <c r="H25" s="44"/>
      <c r="I25" s="287" t="str">
        <f>IF(기본사항!J22="","",기본사항!J22)</f>
        <v/>
      </c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90"/>
    </row>
    <row r="26" spans="2:32" ht="22.5" customHeight="1" x14ac:dyDescent="0.3">
      <c r="B26" s="286" t="s">
        <v>94</v>
      </c>
      <c r="C26" s="286"/>
      <c r="D26" s="286"/>
      <c r="E26" s="286"/>
      <c r="F26" s="286"/>
      <c r="G26" s="35" t="s">
        <v>95</v>
      </c>
      <c r="H26" s="44"/>
      <c r="I26" s="272" t="str">
        <f>IF(기본사항!B23="","",기본사항!B23)</f>
        <v/>
      </c>
      <c r="J26" s="272"/>
      <c r="K26" s="272"/>
      <c r="L26" s="272"/>
      <c r="M26" s="272"/>
      <c r="N26" s="272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</row>
    <row r="27" spans="2:32" ht="22.5" customHeight="1" x14ac:dyDescent="0.3">
      <c r="B27" s="286"/>
      <c r="C27" s="286"/>
      <c r="D27" s="286"/>
      <c r="E27" s="286"/>
      <c r="F27" s="286"/>
      <c r="G27" s="35" t="s">
        <v>96</v>
      </c>
      <c r="H27" s="44"/>
      <c r="I27" s="291" t="str">
        <f>IF(기본사항!J23="","",기본사항!J23)</f>
        <v/>
      </c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2"/>
    </row>
    <row r="28" spans="2:32" ht="22.5" customHeight="1" x14ac:dyDescent="0.3">
      <c r="B28" s="286" t="s">
        <v>94</v>
      </c>
      <c r="C28" s="286"/>
      <c r="D28" s="286"/>
      <c r="E28" s="286"/>
      <c r="F28" s="286"/>
      <c r="G28" s="35" t="s">
        <v>95</v>
      </c>
      <c r="H28" s="44"/>
      <c r="I28" s="272" t="str">
        <f>IF(기본사항!B24="","",기본사항!B24)</f>
        <v/>
      </c>
      <c r="J28" s="272"/>
      <c r="K28" s="272"/>
      <c r="L28" s="272"/>
      <c r="M28" s="272"/>
      <c r="N28" s="272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36"/>
    </row>
    <row r="29" spans="2:32" ht="22.5" customHeight="1" x14ac:dyDescent="0.3">
      <c r="B29" s="286"/>
      <c r="C29" s="286"/>
      <c r="D29" s="286"/>
      <c r="E29" s="286"/>
      <c r="F29" s="286"/>
      <c r="G29" s="35" t="s">
        <v>96</v>
      </c>
      <c r="H29" s="44"/>
      <c r="I29" s="291" t="str">
        <f>IF(기본사항!J24="","",기본사항!J24)</f>
        <v/>
      </c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2"/>
    </row>
    <row r="30" spans="2:32" ht="22.5" customHeight="1" x14ac:dyDescent="0.3">
      <c r="B30" s="286" t="s">
        <v>94</v>
      </c>
      <c r="C30" s="286"/>
      <c r="D30" s="286"/>
      <c r="E30" s="286"/>
      <c r="F30" s="286"/>
      <c r="G30" s="35" t="s">
        <v>95</v>
      </c>
      <c r="H30" s="44"/>
      <c r="I30" s="272" t="str">
        <f>IF(기본사항!B25="","",기본사항!B25)</f>
        <v/>
      </c>
      <c r="J30" s="272"/>
      <c r="K30" s="272"/>
      <c r="L30" s="272"/>
      <c r="M30" s="272"/>
      <c r="N30" s="272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36"/>
    </row>
    <row r="31" spans="2:32" ht="22.5" customHeight="1" x14ac:dyDescent="0.3">
      <c r="B31" s="286"/>
      <c r="C31" s="286"/>
      <c r="D31" s="286"/>
      <c r="E31" s="286"/>
      <c r="F31" s="286"/>
      <c r="G31" s="35" t="s">
        <v>96</v>
      </c>
      <c r="H31" s="44"/>
      <c r="I31" s="291" t="str">
        <f>IF(기본사항!J25="","",기본사항!J25)</f>
        <v/>
      </c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2"/>
    </row>
    <row r="32" spans="2:32" ht="22.5" customHeight="1" x14ac:dyDescent="0.3">
      <c r="B32" s="286" t="s">
        <v>94</v>
      </c>
      <c r="C32" s="286"/>
      <c r="D32" s="286"/>
      <c r="E32" s="286"/>
      <c r="F32" s="286"/>
      <c r="G32" s="35" t="s">
        <v>95</v>
      </c>
      <c r="H32" s="44"/>
      <c r="I32" s="272"/>
      <c r="J32" s="272"/>
      <c r="K32" s="272"/>
      <c r="L32" s="272"/>
      <c r="M32" s="272"/>
      <c r="N32" s="272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36"/>
    </row>
    <row r="33" spans="2:32" ht="22.5" customHeight="1" x14ac:dyDescent="0.3">
      <c r="B33" s="286"/>
      <c r="C33" s="286"/>
      <c r="D33" s="286"/>
      <c r="E33" s="286"/>
      <c r="F33" s="286"/>
      <c r="G33" s="35" t="s">
        <v>96</v>
      </c>
      <c r="H33" s="44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2"/>
    </row>
    <row r="34" spans="2:32" ht="22.5" customHeight="1" x14ac:dyDescent="0.3">
      <c r="B34" s="286" t="s">
        <v>94</v>
      </c>
      <c r="C34" s="286"/>
      <c r="D34" s="286"/>
      <c r="E34" s="286"/>
      <c r="F34" s="286"/>
      <c r="G34" s="35" t="s">
        <v>95</v>
      </c>
      <c r="H34" s="44"/>
      <c r="I34" s="272"/>
      <c r="J34" s="272"/>
      <c r="K34" s="272"/>
      <c r="L34" s="272"/>
      <c r="M34" s="272"/>
      <c r="N34" s="272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36"/>
    </row>
    <row r="35" spans="2:32" ht="22.5" customHeight="1" x14ac:dyDescent="0.3">
      <c r="B35" s="286"/>
      <c r="C35" s="286"/>
      <c r="D35" s="286"/>
      <c r="E35" s="286"/>
      <c r="F35" s="286"/>
      <c r="G35" s="35" t="s">
        <v>96</v>
      </c>
      <c r="H35" s="44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2"/>
    </row>
  </sheetData>
  <mergeCells count="30">
    <mergeCell ref="B32:F33"/>
    <mergeCell ref="I32:N32"/>
    <mergeCell ref="B34:F35"/>
    <mergeCell ref="I34:N34"/>
    <mergeCell ref="I33:AF33"/>
    <mergeCell ref="I35:AF35"/>
    <mergeCell ref="B28:F29"/>
    <mergeCell ref="I28:N28"/>
    <mergeCell ref="B30:F31"/>
    <mergeCell ref="I30:N30"/>
    <mergeCell ref="I29:AF29"/>
    <mergeCell ref="I31:AF31"/>
    <mergeCell ref="B24:F25"/>
    <mergeCell ref="I24:N24"/>
    <mergeCell ref="B26:F27"/>
    <mergeCell ref="I26:N26"/>
    <mergeCell ref="I25:AF25"/>
    <mergeCell ref="I27:AF27"/>
    <mergeCell ref="B20:F21"/>
    <mergeCell ref="I20:N20"/>
    <mergeCell ref="I21:AE21"/>
    <mergeCell ref="B22:F23"/>
    <mergeCell ref="I22:N22"/>
    <mergeCell ref="I23:AF23"/>
    <mergeCell ref="B6:F7"/>
    <mergeCell ref="G6:AF6"/>
    <mergeCell ref="G7:AF7"/>
    <mergeCell ref="B18:F19"/>
    <mergeCell ref="I18:N18"/>
    <mergeCell ref="I19:AF19"/>
  </mergeCells>
  <phoneticPr fontId="2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AY47"/>
  <sheetViews>
    <sheetView showGridLines="0" workbookViewId="0">
      <selection activeCell="L12" sqref="L12"/>
    </sheetView>
  </sheetViews>
  <sheetFormatPr defaultColWidth="2.5" defaultRowHeight="13.5" x14ac:dyDescent="0.3"/>
  <cols>
    <col min="1" max="16384" width="2.5" style="2"/>
  </cols>
  <sheetData>
    <row r="4" spans="1:51" ht="25.5" x14ac:dyDescent="0.3">
      <c r="A4" s="11" t="s">
        <v>99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14" spans="1:51" x14ac:dyDescent="0.3">
      <c r="AI14" s="138" t="s">
        <v>379</v>
      </c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</row>
    <row r="15" spans="1:51" s="47" customFormat="1" ht="22.5" customHeight="1" x14ac:dyDescent="0.3">
      <c r="E15" s="48" t="s">
        <v>100</v>
      </c>
      <c r="F15" s="295" t="str">
        <f>기본사항!C2</f>
        <v>주식회사 선우코리아</v>
      </c>
      <c r="G15" s="295"/>
      <c r="H15" s="295"/>
      <c r="I15" s="295"/>
      <c r="J15" s="295"/>
      <c r="K15" s="295"/>
      <c r="L15" s="295"/>
      <c r="M15" s="295"/>
      <c r="N15" s="47" t="s">
        <v>101</v>
      </c>
      <c r="AI15" s="139" t="s">
        <v>373</v>
      </c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</row>
    <row r="16" spans="1:51" s="47" customFormat="1" ht="22.5" customHeight="1" x14ac:dyDescent="0.3">
      <c r="A16" s="47" t="s">
        <v>206</v>
      </c>
      <c r="AI16" s="139" t="s">
        <v>374</v>
      </c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</row>
    <row r="17" spans="1:51" s="47" customFormat="1" ht="22.5" customHeight="1" x14ac:dyDescent="0.3">
      <c r="A17" s="47" t="s">
        <v>102</v>
      </c>
      <c r="AI17" s="139" t="s">
        <v>380</v>
      </c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</row>
    <row r="18" spans="1:51" x14ac:dyDescent="0.3">
      <c r="AI18" s="139" t="s">
        <v>381</v>
      </c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</row>
    <row r="19" spans="1:51" x14ac:dyDescent="0.3">
      <c r="AI19" s="139" t="s">
        <v>375</v>
      </c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</row>
    <row r="20" spans="1:51" x14ac:dyDescent="0.3">
      <c r="AI20" s="139" t="s">
        <v>376</v>
      </c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</row>
    <row r="21" spans="1:51" x14ac:dyDescent="0.3">
      <c r="AI21" s="139" t="s">
        <v>377</v>
      </c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</row>
    <row r="22" spans="1:51" x14ac:dyDescent="0.3">
      <c r="AI22" s="139" t="s">
        <v>378</v>
      </c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</row>
    <row r="23" spans="1:51" s="47" customFormat="1" ht="14.25" x14ac:dyDescent="0.3">
      <c r="A23" s="49">
        <f>기본사항!C7</f>
        <v>44165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</row>
    <row r="24" spans="1:51" s="47" customFormat="1" ht="14.25" x14ac:dyDescent="0.3"/>
    <row r="25" spans="1:51" s="47" customFormat="1" ht="14.25" x14ac:dyDescent="0.3"/>
    <row r="26" spans="1:51" s="47" customFormat="1" ht="14.25" x14ac:dyDescent="0.3"/>
    <row r="27" spans="1:51" s="47" customFormat="1" ht="14.25" x14ac:dyDescent="0.3"/>
    <row r="28" spans="1:51" s="47" customFormat="1" ht="14.25" x14ac:dyDescent="0.3"/>
    <row r="29" spans="1:51" s="47" customFormat="1" ht="14.25" x14ac:dyDescent="0.3"/>
    <row r="30" spans="1:51" s="47" customFormat="1" ht="14.25" x14ac:dyDescent="0.3"/>
    <row r="31" spans="1:51" s="47" customFormat="1" ht="14.25" x14ac:dyDescent="0.3"/>
    <row r="32" spans="1:51" s="47" customFormat="1" ht="16.5" customHeight="1" x14ac:dyDescent="0.3">
      <c r="Q32" s="293" t="s">
        <v>103</v>
      </c>
      <c r="R32" s="293"/>
      <c r="S32" s="293"/>
      <c r="T32" s="293"/>
      <c r="V32" s="294" t="str">
        <f>기본사항!B19</f>
        <v>주황규</v>
      </c>
      <c r="W32" s="294"/>
      <c r="X32" s="294"/>
      <c r="Y32" s="294"/>
      <c r="Z32" s="294"/>
      <c r="AA32" s="294"/>
      <c r="AB32" s="294"/>
      <c r="AD32" s="47" t="s">
        <v>309</v>
      </c>
    </row>
    <row r="33" spans="17:30" s="47" customFormat="1" ht="26.25" customHeight="1" x14ac:dyDescent="0.3"/>
    <row r="34" spans="17:30" s="47" customFormat="1" ht="14.25" x14ac:dyDescent="0.3">
      <c r="Q34" s="293" t="str">
        <f>IF(기본사항!B20="","","주    주")</f>
        <v>주    주</v>
      </c>
      <c r="R34" s="293"/>
      <c r="S34" s="293"/>
      <c r="T34" s="293"/>
      <c r="V34" s="294" t="str">
        <f>IF(기본사항!B20="","",기본사항!B20)</f>
        <v>김미란</v>
      </c>
      <c r="W34" s="294"/>
      <c r="X34" s="294"/>
      <c r="Y34" s="294"/>
      <c r="Z34" s="294"/>
      <c r="AA34" s="294"/>
      <c r="AB34" s="294"/>
      <c r="AD34" s="47" t="str">
        <f>IF(기본사항!B20="","","(인)")</f>
        <v>(인)</v>
      </c>
    </row>
    <row r="35" spans="17:30" s="47" customFormat="1" ht="26.25" customHeight="1" x14ac:dyDescent="0.3"/>
    <row r="36" spans="17:30" s="47" customFormat="1" ht="14.25" customHeight="1" x14ac:dyDescent="0.3">
      <c r="Q36" s="293" t="str">
        <f>IF(기본사항!B21="","","주    주")</f>
        <v/>
      </c>
      <c r="R36" s="293"/>
      <c r="S36" s="293"/>
      <c r="T36" s="293"/>
      <c r="V36" s="294" t="str">
        <f>IF(기본사항!B21="","",기본사항!B21)</f>
        <v/>
      </c>
      <c r="W36" s="294"/>
      <c r="X36" s="294"/>
      <c r="Y36" s="294"/>
      <c r="Z36" s="294"/>
      <c r="AA36" s="294"/>
      <c r="AB36" s="294"/>
      <c r="AD36" s="47" t="str">
        <f>IF(기본사항!B21="","","(인)")</f>
        <v/>
      </c>
    </row>
    <row r="37" spans="17:30" s="47" customFormat="1" ht="26.25" customHeight="1" x14ac:dyDescent="0.3">
      <c r="V37" s="51"/>
      <c r="W37" s="51"/>
      <c r="X37" s="51"/>
      <c r="Y37" s="51"/>
      <c r="Z37" s="51"/>
      <c r="AA37" s="51"/>
      <c r="AB37" s="51"/>
    </row>
    <row r="38" spans="17:30" s="47" customFormat="1" ht="14.25" customHeight="1" x14ac:dyDescent="0.3">
      <c r="Q38" s="293" t="str">
        <f>IF(기본사항!B22="","","주    주")</f>
        <v/>
      </c>
      <c r="R38" s="293"/>
      <c r="S38" s="293"/>
      <c r="T38" s="293"/>
      <c r="V38" s="294" t="str">
        <f>IF(기본사항!B22="","",기본사항!B22)</f>
        <v/>
      </c>
      <c r="W38" s="294"/>
      <c r="X38" s="294"/>
      <c r="Y38" s="294"/>
      <c r="Z38" s="294"/>
      <c r="AA38" s="294"/>
      <c r="AB38" s="294"/>
      <c r="AD38" s="47" t="str">
        <f>IF(기본사항!B22="","","(인)")</f>
        <v/>
      </c>
    </row>
    <row r="39" spans="17:30" ht="26.25" customHeight="1" x14ac:dyDescent="0.3"/>
    <row r="40" spans="17:30" s="47" customFormat="1" ht="14.25" customHeight="1" x14ac:dyDescent="0.3">
      <c r="Q40" s="293" t="str">
        <f>IF(기본사항!B23="","","주    주")</f>
        <v/>
      </c>
      <c r="R40" s="293"/>
      <c r="S40" s="293"/>
      <c r="T40" s="293"/>
      <c r="V40" s="294" t="str">
        <f>IF(기본사항!B23="","",기본사항!B23)</f>
        <v/>
      </c>
      <c r="W40" s="294"/>
      <c r="X40" s="294"/>
      <c r="Y40" s="294"/>
      <c r="Z40" s="294"/>
      <c r="AA40" s="294"/>
      <c r="AB40" s="294"/>
      <c r="AD40" s="47" t="str">
        <f>IF(기본사항!B23="","","(인)")</f>
        <v/>
      </c>
    </row>
    <row r="41" spans="17:30" s="47" customFormat="1" ht="26.25" customHeight="1" x14ac:dyDescent="0.3"/>
    <row r="42" spans="17:30" s="47" customFormat="1" ht="14.25" x14ac:dyDescent="0.3">
      <c r="Q42" s="293" t="str">
        <f>IF(기본사항!B24="","","주    주")</f>
        <v/>
      </c>
      <c r="R42" s="293"/>
      <c r="S42" s="293"/>
      <c r="T42" s="293"/>
      <c r="V42" s="294" t="str">
        <f>IF(기본사항!B24="","",기본사항!B24)</f>
        <v/>
      </c>
      <c r="W42" s="294"/>
      <c r="X42" s="294"/>
      <c r="Y42" s="294"/>
      <c r="Z42" s="294"/>
      <c r="AA42" s="294"/>
      <c r="AB42" s="294"/>
      <c r="AD42" s="47" t="str">
        <f>IF(기본사항!B24="","","(인)")</f>
        <v/>
      </c>
    </row>
    <row r="43" spans="17:30" s="47" customFormat="1" ht="26.25" customHeight="1" x14ac:dyDescent="0.3"/>
    <row r="44" spans="17:30" s="47" customFormat="1" ht="14.25" customHeight="1" x14ac:dyDescent="0.3">
      <c r="Q44" s="293" t="str">
        <f>IF(기본사항!B25="","","주    주")</f>
        <v/>
      </c>
      <c r="R44" s="293"/>
      <c r="S44" s="293"/>
      <c r="T44" s="293"/>
      <c r="V44" s="294" t="str">
        <f>IF(기본사항!B25="","",기본사항!B25)</f>
        <v/>
      </c>
      <c r="W44" s="294"/>
      <c r="X44" s="294"/>
      <c r="Y44" s="294"/>
      <c r="Z44" s="294"/>
      <c r="AA44" s="294"/>
      <c r="AB44" s="294"/>
      <c r="AD44" s="47" t="str">
        <f>IF(기본사항!B25="","","(인)")</f>
        <v/>
      </c>
    </row>
    <row r="45" spans="17:30" ht="26.25" customHeight="1" x14ac:dyDescent="0.3"/>
    <row r="47" spans="17:30" ht="26.25" customHeight="1" x14ac:dyDescent="0.3"/>
  </sheetData>
  <mergeCells count="15">
    <mergeCell ref="F15:M15"/>
    <mergeCell ref="V32:AB32"/>
    <mergeCell ref="V34:AB34"/>
    <mergeCell ref="V36:AB36"/>
    <mergeCell ref="Q32:T32"/>
    <mergeCell ref="Q34:T34"/>
    <mergeCell ref="Q36:T36"/>
    <mergeCell ref="Q44:T44"/>
    <mergeCell ref="V44:AB44"/>
    <mergeCell ref="Q38:T38"/>
    <mergeCell ref="V38:AB38"/>
    <mergeCell ref="Q40:T40"/>
    <mergeCell ref="V40:AB40"/>
    <mergeCell ref="Q42:T42"/>
    <mergeCell ref="V42:AB4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44"/>
  <sheetViews>
    <sheetView showGridLines="0" workbookViewId="0">
      <selection activeCell="T11" sqref="T11"/>
    </sheetView>
  </sheetViews>
  <sheetFormatPr defaultColWidth="2.5" defaultRowHeight="13.5" x14ac:dyDescent="0.3"/>
  <cols>
    <col min="1" max="16384" width="2.5" style="2"/>
  </cols>
  <sheetData>
    <row r="1" spans="1:46" ht="16.5" x14ac:dyDescent="0.3">
      <c r="AT1" s="158" t="s">
        <v>674</v>
      </c>
    </row>
    <row r="2" spans="1:46" ht="25.5" x14ac:dyDescent="0.3">
      <c r="A2" s="11" t="s">
        <v>104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T2" s="2" t="s">
        <v>661</v>
      </c>
    </row>
    <row r="3" spans="1:46" x14ac:dyDescent="0.3">
      <c r="AT3" s="2" t="s">
        <v>662</v>
      </c>
    </row>
    <row r="5" spans="1:46" x14ac:dyDescent="0.3">
      <c r="AT5" s="2" t="s">
        <v>678</v>
      </c>
    </row>
    <row r="6" spans="1:46" s="53" customFormat="1" ht="18" customHeight="1" x14ac:dyDescent="0.3">
      <c r="A6" s="52" t="str">
        <f>기본사항!C2</f>
        <v>주식회사 선우코리아</v>
      </c>
    </row>
    <row r="7" spans="1:46" x14ac:dyDescent="0.3">
      <c r="AT7" s="2" t="s">
        <v>666</v>
      </c>
    </row>
    <row r="8" spans="1:46" ht="18.75" customHeight="1" x14ac:dyDescent="0.3">
      <c r="E8" s="5" t="s">
        <v>24</v>
      </c>
      <c r="F8" s="244" t="str">
        <f>"서기 "&amp;TEXT(기본사항!C11,"yyyy년 m월 d일 ")&amp;기본사항!C12</f>
        <v>서기 2020년 11월 16일 오전 09:30</v>
      </c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" t="s">
        <v>123</v>
      </c>
      <c r="AT8" s="2" t="s">
        <v>663</v>
      </c>
    </row>
    <row r="9" spans="1:46" ht="18.75" customHeight="1" x14ac:dyDescent="0.3">
      <c r="A9" s="2" t="s">
        <v>105</v>
      </c>
    </row>
    <row r="10" spans="1:46" ht="15" customHeight="1" x14ac:dyDescent="0.3">
      <c r="AT10" s="2" t="s">
        <v>664</v>
      </c>
    </row>
    <row r="11" spans="1:46" ht="15" customHeight="1" x14ac:dyDescent="0.3">
      <c r="H11" s="5" t="s">
        <v>108</v>
      </c>
      <c r="I11" s="245">
        <f>기본사항!C14</f>
        <v>1</v>
      </c>
      <c r="J11" s="245"/>
      <c r="K11" s="245"/>
      <c r="L11" s="245"/>
      <c r="M11" s="2" t="s">
        <v>5</v>
      </c>
      <c r="V11" s="5" t="s">
        <v>106</v>
      </c>
      <c r="W11" s="245">
        <f>I11</f>
        <v>1</v>
      </c>
      <c r="X11" s="245"/>
      <c r="Y11" s="245"/>
      <c r="Z11" s="245"/>
      <c r="AA11" s="2" t="s">
        <v>5</v>
      </c>
      <c r="AT11" s="2" t="s">
        <v>665</v>
      </c>
    </row>
    <row r="12" spans="1:46" ht="15" customHeight="1" x14ac:dyDescent="0.3">
      <c r="H12" s="5" t="s">
        <v>109</v>
      </c>
      <c r="I12" s="245">
        <v>1</v>
      </c>
      <c r="J12" s="245"/>
      <c r="K12" s="245"/>
      <c r="L12" s="245"/>
      <c r="M12" s="2" t="s">
        <v>5</v>
      </c>
      <c r="V12" s="5" t="s">
        <v>107</v>
      </c>
      <c r="W12" s="245">
        <f>I12</f>
        <v>1</v>
      </c>
      <c r="X12" s="245"/>
      <c r="Y12" s="245"/>
      <c r="Z12" s="245"/>
      <c r="AA12" s="2" t="s">
        <v>5</v>
      </c>
    </row>
    <row r="13" spans="1:46" ht="15" customHeight="1" x14ac:dyDescent="0.3">
      <c r="AT13" s="2" t="s">
        <v>667</v>
      </c>
    </row>
    <row r="14" spans="1:46" ht="15" customHeight="1" x14ac:dyDescent="0.3">
      <c r="B14" s="2" t="s">
        <v>110</v>
      </c>
    </row>
    <row r="15" spans="1:46" ht="15" customHeight="1" x14ac:dyDescent="0.3">
      <c r="AT15" s="2" t="s">
        <v>668</v>
      </c>
    </row>
    <row r="16" spans="1:46" ht="18.75" customHeight="1" x14ac:dyDescent="0.3">
      <c r="A16" s="19" t="s">
        <v>111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T16" s="2" t="s">
        <v>669</v>
      </c>
    </row>
    <row r="17" spans="1:46" ht="18.75" customHeight="1" x14ac:dyDescent="0.3">
      <c r="A17" s="2" t="s">
        <v>112</v>
      </c>
      <c r="AT17" s="2" t="s">
        <v>670</v>
      </c>
    </row>
    <row r="18" spans="1:46" ht="18.75" customHeight="1" x14ac:dyDescent="0.3">
      <c r="A18" s="2" t="s">
        <v>113</v>
      </c>
    </row>
    <row r="19" spans="1:46" ht="15" customHeight="1" x14ac:dyDescent="0.3">
      <c r="AT19" s="2" t="s">
        <v>671</v>
      </c>
    </row>
    <row r="20" spans="1:46" ht="18.75" customHeight="1" x14ac:dyDescent="0.3">
      <c r="A20" s="2" t="s">
        <v>120</v>
      </c>
      <c r="E20" s="3" t="s">
        <v>114</v>
      </c>
      <c r="F20" s="296" t="str">
        <f>"서기 "&amp;TEXT(기본사항!C7,"yyyy년 m월 d일 ")&amp;기본사항!C8</f>
        <v>서기 2020년 11월 30일 오전 10:00</v>
      </c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AT20" s="2" t="s">
        <v>672</v>
      </c>
    </row>
    <row r="21" spans="1:46" ht="18.75" customHeight="1" x14ac:dyDescent="0.3">
      <c r="A21" s="2" t="s">
        <v>121</v>
      </c>
      <c r="E21" s="3" t="s">
        <v>114</v>
      </c>
      <c r="F21" s="2" t="s">
        <v>115</v>
      </c>
      <c r="AT21" s="2" t="s">
        <v>673</v>
      </c>
    </row>
    <row r="22" spans="1:46" ht="18.75" customHeight="1" x14ac:dyDescent="0.3">
      <c r="A22" s="2" t="s">
        <v>122</v>
      </c>
      <c r="E22" s="3" t="s">
        <v>114</v>
      </c>
      <c r="F22" s="2" t="s">
        <v>527</v>
      </c>
    </row>
    <row r="23" spans="1:46" ht="15" customHeight="1" x14ac:dyDescent="0.3">
      <c r="AT23" s="2" t="s">
        <v>675</v>
      </c>
    </row>
    <row r="24" spans="1:46" ht="18.75" customHeight="1" x14ac:dyDescent="0.3">
      <c r="A24" s="2" t="s">
        <v>116</v>
      </c>
      <c r="AT24" s="2" t="s">
        <v>676</v>
      </c>
    </row>
    <row r="25" spans="1:46" ht="18.75" customHeight="1" x14ac:dyDescent="0.3">
      <c r="A25" s="2" t="s">
        <v>117</v>
      </c>
      <c r="F25" s="234" t="str">
        <f>기본사항!C13&amp;" )"</f>
        <v>오전 10:20 )</v>
      </c>
      <c r="G25" s="234"/>
      <c r="H25" s="234"/>
      <c r="I25" s="234"/>
      <c r="J25" s="234"/>
      <c r="K25" s="234"/>
      <c r="AT25" s="2" t="s">
        <v>677</v>
      </c>
    </row>
    <row r="26" spans="1:46" ht="15" customHeight="1" x14ac:dyDescent="0.3"/>
    <row r="27" spans="1:46" ht="18.75" customHeight="1" x14ac:dyDescent="0.3">
      <c r="A27" s="2" t="s">
        <v>118</v>
      </c>
    </row>
    <row r="28" spans="1:46" ht="18.75" customHeight="1" x14ac:dyDescent="0.3">
      <c r="A28" s="2" t="s">
        <v>119</v>
      </c>
    </row>
    <row r="29" spans="1:46" ht="15" customHeight="1" x14ac:dyDescent="0.3"/>
    <row r="30" spans="1:46" ht="15" customHeight="1" x14ac:dyDescent="0.3"/>
    <row r="31" spans="1:46" ht="15" customHeight="1" x14ac:dyDescent="0.3"/>
    <row r="32" spans="1:46" ht="15" customHeight="1" x14ac:dyDescent="0.3">
      <c r="A32" s="55" t="str">
        <f>TEXT(기본사항!C11,"yyyy년 m월 d일")</f>
        <v>2020년 11월 16일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5" customHeight="1" x14ac:dyDescent="0.3"/>
    <row r="34" spans="1:34" ht="15" customHeight="1" x14ac:dyDescent="0.3"/>
    <row r="35" spans="1:34" ht="15" customHeight="1" x14ac:dyDescent="0.3">
      <c r="A35" s="54" t="str">
        <f>기본사항!C2</f>
        <v>주식회사 선우코리아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5" customHeight="1" x14ac:dyDescent="0.3"/>
    <row r="37" spans="1:34" ht="15" customHeight="1" x14ac:dyDescent="0.3"/>
    <row r="38" spans="1:34" ht="15" customHeight="1" x14ac:dyDescent="0.3">
      <c r="Q38" s="2" t="s">
        <v>19</v>
      </c>
      <c r="T38" s="2" t="str">
        <f>기본사항!B31</f>
        <v>사내이사</v>
      </c>
      <c r="X38" s="235" t="str">
        <f>기본사항!C31</f>
        <v>주황규</v>
      </c>
      <c r="Y38" s="235"/>
      <c r="Z38" s="235"/>
      <c r="AA38" s="235"/>
      <c r="AB38" s="235"/>
      <c r="AC38" s="235"/>
    </row>
    <row r="39" spans="1:34" ht="15" customHeight="1" x14ac:dyDescent="0.3"/>
    <row r="40" spans="1:34" ht="15" customHeight="1" x14ac:dyDescent="0.3">
      <c r="T40" s="297" t="str">
        <f>기본사항!B32</f>
        <v>감사</v>
      </c>
      <c r="U40" s="297"/>
      <c r="V40" s="297"/>
      <c r="X40" s="235" t="str">
        <f>기본사항!C32</f>
        <v>김미란</v>
      </c>
      <c r="Y40" s="235"/>
      <c r="Z40" s="235"/>
      <c r="AA40" s="235"/>
      <c r="AB40" s="235"/>
      <c r="AC40" s="235"/>
    </row>
    <row r="41" spans="1:34" ht="15" customHeight="1" x14ac:dyDescent="0.3"/>
    <row r="42" spans="1:34" ht="15" hidden="1" customHeight="1" x14ac:dyDescent="0.3">
      <c r="T42" s="2" t="str">
        <f>IF(기본사항!C33="","",기본사항!B33)</f>
        <v/>
      </c>
      <c r="X42" s="235" t="str">
        <f>IF(기본사항!C33="","",C33)</f>
        <v/>
      </c>
      <c r="Y42" s="235"/>
      <c r="Z42" s="235"/>
      <c r="AA42" s="235"/>
      <c r="AB42" s="235"/>
      <c r="AC42" s="235"/>
    </row>
    <row r="43" spans="1:34" ht="15" hidden="1" customHeight="1" x14ac:dyDescent="0.3"/>
    <row r="44" spans="1:34" ht="15" hidden="1" customHeight="1" x14ac:dyDescent="0.3">
      <c r="T44" s="2" t="str">
        <f>기본사항!B37</f>
        <v>감      사</v>
      </c>
      <c r="X44" s="235">
        <f>기본사항!C37</f>
        <v>0</v>
      </c>
      <c r="Y44" s="235"/>
      <c r="Z44" s="235"/>
      <c r="AA44" s="235"/>
      <c r="AB44" s="235"/>
      <c r="AC44" s="235"/>
    </row>
  </sheetData>
  <mergeCells count="12">
    <mergeCell ref="X38:AC38"/>
    <mergeCell ref="X40:AC40"/>
    <mergeCell ref="X42:AC42"/>
    <mergeCell ref="X44:AC44"/>
    <mergeCell ref="F25:K25"/>
    <mergeCell ref="T40:V40"/>
    <mergeCell ref="F20:R20"/>
    <mergeCell ref="F8:Q8"/>
    <mergeCell ref="I11:L11"/>
    <mergeCell ref="W11:Z11"/>
    <mergeCell ref="I12:L12"/>
    <mergeCell ref="W12:Z12"/>
  </mergeCells>
  <phoneticPr fontId="2" type="noConversion"/>
  <hyperlinks>
    <hyperlink ref="AT1" r:id="rId1" xr:uid="{D234785D-586B-429B-82CB-40B00ED53008}"/>
  </hyperlinks>
  <printOptions horizontalCentered="1" verticalCentered="1"/>
  <pageMargins left="0.47244094488188981" right="0.47244094488188981" top="0.74803149606299213" bottom="0.74803149606299213" header="0.31496062992125984" footer="0.31496062992125984"/>
  <pageSetup paperSize="9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Q39"/>
  <sheetViews>
    <sheetView showGridLines="0" zoomScale="130" zoomScaleNormal="130" workbookViewId="0">
      <selection activeCell="P16" sqref="P16:S17"/>
    </sheetView>
  </sheetViews>
  <sheetFormatPr defaultColWidth="2.5" defaultRowHeight="13.5" x14ac:dyDescent="0.3"/>
  <cols>
    <col min="1" max="34" width="2.5" style="2"/>
    <col min="35" max="35" width="13.75" style="2" bestFit="1" customWidth="1"/>
    <col min="36" max="36" width="9" style="2" bestFit="1" customWidth="1"/>
    <col min="37" max="37" width="12.375" style="2" bestFit="1" customWidth="1"/>
    <col min="38" max="38" width="11.125" style="2" bestFit="1" customWidth="1"/>
    <col min="39" max="39" width="14.375" style="2" bestFit="1" customWidth="1"/>
    <col min="40" max="40" width="8.875" style="2" bestFit="1" customWidth="1"/>
    <col min="41" max="41" width="9.375" style="2" bestFit="1" customWidth="1"/>
    <col min="42" max="42" width="8.875" style="2" bestFit="1" customWidth="1"/>
    <col min="43" max="43" width="9.75" style="2" bestFit="1" customWidth="1"/>
    <col min="44" max="16384" width="2.5" style="2"/>
  </cols>
  <sheetData>
    <row r="2" spans="2:43" ht="18.75" customHeight="1" x14ac:dyDescent="0.3"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8"/>
    </row>
    <row r="3" spans="2:43" ht="25.5" x14ac:dyDescent="0.3">
      <c r="B3" s="74" t="s">
        <v>138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60"/>
    </row>
    <row r="4" spans="2:43" ht="18.75" customHeight="1" x14ac:dyDescent="0.3">
      <c r="B4" s="61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7"/>
    </row>
    <row r="5" spans="2:43" s="47" customFormat="1" ht="14.25" x14ac:dyDescent="0.3"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315">
        <f>기본사항!C7</f>
        <v>44165</v>
      </c>
      <c r="Y5" s="315"/>
      <c r="Z5" s="315"/>
      <c r="AA5" s="315"/>
      <c r="AB5" s="315"/>
      <c r="AC5" s="315"/>
      <c r="AD5" s="63" t="s">
        <v>125</v>
      </c>
      <c r="AE5" s="63"/>
      <c r="AF5" s="64"/>
    </row>
    <row r="6" spans="2:43" x14ac:dyDescent="0.3">
      <c r="B6" s="61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7"/>
    </row>
    <row r="7" spans="2:43" s="47" customFormat="1" ht="33.75" customHeight="1" thickBot="1" x14ac:dyDescent="0.35">
      <c r="B7" s="316" t="s">
        <v>136</v>
      </c>
      <c r="C7" s="316"/>
      <c r="D7" s="316"/>
      <c r="E7" s="316"/>
      <c r="F7" s="316"/>
      <c r="G7" s="316" t="s">
        <v>372</v>
      </c>
      <c r="H7" s="316"/>
      <c r="I7" s="316"/>
      <c r="J7" s="316"/>
      <c r="K7" s="316"/>
      <c r="L7" s="316"/>
      <c r="M7" s="316"/>
      <c r="N7" s="316"/>
      <c r="O7" s="316"/>
      <c r="P7" s="304" t="s">
        <v>128</v>
      </c>
      <c r="Q7" s="305"/>
      <c r="R7" s="305"/>
      <c r="S7" s="306"/>
      <c r="T7" s="304" t="s">
        <v>129</v>
      </c>
      <c r="U7" s="305"/>
      <c r="V7" s="305"/>
      <c r="W7" s="306"/>
      <c r="X7" s="304" t="s">
        <v>130</v>
      </c>
      <c r="Y7" s="305"/>
      <c r="Z7" s="305"/>
      <c r="AA7" s="306"/>
      <c r="AB7" s="317" t="s">
        <v>127</v>
      </c>
      <c r="AC7" s="305"/>
      <c r="AD7" s="305"/>
      <c r="AE7" s="305"/>
      <c r="AF7" s="306"/>
    </row>
    <row r="8" spans="2:43" s="47" customFormat="1" ht="22.5" customHeight="1" thickBot="1" x14ac:dyDescent="0.35">
      <c r="B8" s="298" t="str">
        <f>IF(기본사항!B19="","",기본사항!B19)</f>
        <v>주황규</v>
      </c>
      <c r="C8" s="299"/>
      <c r="D8" s="299"/>
      <c r="E8" s="299"/>
      <c r="F8" s="300"/>
      <c r="G8" s="307">
        <f>IF(기본사항!C19="","",기본사항!C19)</f>
        <v>1200</v>
      </c>
      <c r="H8" s="308"/>
      <c r="I8" s="308"/>
      <c r="J8" s="308"/>
      <c r="K8" s="308"/>
      <c r="L8" s="308"/>
      <c r="M8" s="308"/>
      <c r="N8" s="311" t="s">
        <v>4</v>
      </c>
      <c r="O8" s="312"/>
      <c r="P8" s="298" t="str">
        <f>IF(B8="","","○")</f>
        <v>○</v>
      </c>
      <c r="Q8" s="299"/>
      <c r="R8" s="299"/>
      <c r="S8" s="300"/>
      <c r="T8" s="298" t="str">
        <f>IF(B8="","","○")</f>
        <v>○</v>
      </c>
      <c r="U8" s="299"/>
      <c r="V8" s="299"/>
      <c r="W8" s="300"/>
      <c r="X8" s="298" t="str">
        <f>IF(B8="","","○")</f>
        <v>○</v>
      </c>
      <c r="Y8" s="299"/>
      <c r="Z8" s="299"/>
      <c r="AA8" s="300"/>
      <c r="AB8" s="318"/>
      <c r="AC8" s="311"/>
      <c r="AD8" s="311"/>
      <c r="AE8" s="311"/>
      <c r="AF8" s="312"/>
      <c r="AI8" s="131" t="s">
        <v>313</v>
      </c>
      <c r="AJ8" s="132" t="s">
        <v>314</v>
      </c>
      <c r="AK8" s="133" t="s">
        <v>315</v>
      </c>
      <c r="AL8" s="134" t="s">
        <v>316</v>
      </c>
      <c r="AM8" s="134" t="s">
        <v>317</v>
      </c>
      <c r="AN8" s="134" t="s">
        <v>318</v>
      </c>
      <c r="AO8" s="134" t="s">
        <v>319</v>
      </c>
      <c r="AP8" s="134" t="s">
        <v>320</v>
      </c>
      <c r="AQ8" s="132" t="s">
        <v>321</v>
      </c>
    </row>
    <row r="9" spans="2:43" s="47" customFormat="1" ht="20.25" customHeight="1" thickTop="1" thickBot="1" x14ac:dyDescent="0.35">
      <c r="B9" s="301"/>
      <c r="C9" s="302"/>
      <c r="D9" s="302"/>
      <c r="E9" s="302"/>
      <c r="F9" s="303"/>
      <c r="G9" s="309"/>
      <c r="H9" s="310"/>
      <c r="I9" s="310"/>
      <c r="J9" s="310"/>
      <c r="K9" s="310"/>
      <c r="L9" s="310"/>
      <c r="M9" s="310"/>
      <c r="N9" s="313"/>
      <c r="O9" s="314"/>
      <c r="P9" s="301"/>
      <c r="Q9" s="302"/>
      <c r="R9" s="302"/>
      <c r="S9" s="303"/>
      <c r="T9" s="301"/>
      <c r="U9" s="302"/>
      <c r="V9" s="302"/>
      <c r="W9" s="303"/>
      <c r="X9" s="301"/>
      <c r="Y9" s="302"/>
      <c r="Z9" s="302"/>
      <c r="AA9" s="303"/>
      <c r="AB9" s="319"/>
      <c r="AC9" s="313"/>
      <c r="AD9" s="313"/>
      <c r="AE9" s="313"/>
      <c r="AF9" s="314"/>
      <c r="AI9" s="125" t="e">
        <f>MOD(11-MOD(MID(B9,1,1)*2+MID(B9,2,1)*3+MID(B9,3,1)*4+MID(B9,4,1)*5+MID(B9,5,1)*6+MID(B9,6,1)*7+MID(B9,7,1)*8+MID(B9,8,1)*9+MID(B9,9,1)*2+MID(B9,10,1)*3+MID(B9,11,1)*4+MID(B9,12,1)*5,11),10)</f>
        <v>#VALUE!</v>
      </c>
      <c r="AJ9" s="126" t="e">
        <f>IF(INT(MID(B9,13,1))=AI9,"OK","주민오류")</f>
        <v>#VALUE!</v>
      </c>
      <c r="AK9" s="127" t="e">
        <f ca="1">IF(OR(MID(B9,7,1)="3",MID(B9,7,1)="4"),IF(VALUE(MID(B9,3,4))&gt;VALUE(TEXT(TODAY(),"MMDD")),TEXT(TODAY(),"YYYY")-(2000+MID(B9,1,2)),TEXT(TODAY(),"YYYY")-(2000+MID(B9,1,2))+1),IF(VALUE(MID(B9,3,4))&gt;VALUE(TEXT(TODAY(),"MMDD")),TEXT(TODAY(),"YYYY")-(1900+MID(B9,1,2)),TEXT(TODAY(),"YYYY")-(1900+MID(B9,1,2))+1))</f>
        <v>#VALUE!</v>
      </c>
      <c r="AL9" s="128">
        <v>41274</v>
      </c>
      <c r="AM9" s="129" t="e">
        <f>IF(OR(MID(B9,7,1)="3",MID(B9,7,1)="4"),IF(VALUE(MID(B9,3,4))&gt;VALUE(TEXT(AL9,"MMDD")),TEXT(AL9,"YYYY")-(2000+MID(B9,1,2)),TEXT(AL9,"YYYY")-(2000+MID(B9,1,2))+1),IF(VALUE(MID(B9,3,4))&gt;VALUE(TEXT(AL9,"MMDD")),TEXT(AL9,"YYYY")-(1900+MID(B9,1,2)),TEXT(AL9,"YYYY")-(1900+MID(B9,1,2))+1))</f>
        <v>#VALUE!</v>
      </c>
      <c r="AN9" s="130" t="e">
        <f>CHOOSE(MID(B9,7,1),"남","여","남","여","남","여","남","여","남","여")</f>
        <v>#VALUE!</v>
      </c>
      <c r="AO9" s="130" t="str">
        <f>MID(B9,7,1)</f>
        <v/>
      </c>
      <c r="AP9" s="130" t="e">
        <f>CHOOSE(AO9,"내국인","내국인","내국인","내국인","외국인","외국인","외국인","외국인")</f>
        <v>#VALUE!</v>
      </c>
      <c r="AQ9" s="126" t="e">
        <f>MOD(MID(B9,8,1)*10+MID(B9,9,1),2)</f>
        <v>#VALUE!</v>
      </c>
    </row>
    <row r="10" spans="2:43" s="47" customFormat="1" ht="22.5" customHeight="1" thickBot="1" x14ac:dyDescent="0.35">
      <c r="B10" s="298" t="str">
        <f>IF(기본사항!B20="","",기본사항!B20)</f>
        <v>김미란</v>
      </c>
      <c r="C10" s="299"/>
      <c r="D10" s="299"/>
      <c r="E10" s="299"/>
      <c r="F10" s="300"/>
      <c r="G10" s="307">
        <f>IF(기본사항!C20="","",기본사항!C20)</f>
        <v>2800</v>
      </c>
      <c r="H10" s="308"/>
      <c r="I10" s="308"/>
      <c r="J10" s="308"/>
      <c r="K10" s="308"/>
      <c r="L10" s="308"/>
      <c r="M10" s="308"/>
      <c r="N10" s="311" t="str">
        <f>IF(G10="","","주")</f>
        <v>주</v>
      </c>
      <c r="O10" s="312"/>
      <c r="P10" s="298" t="str">
        <f t="shared" ref="P10:P20" si="0">IF(B10="","","○")</f>
        <v>○</v>
      </c>
      <c r="Q10" s="299"/>
      <c r="R10" s="299"/>
      <c r="S10" s="300"/>
      <c r="T10" s="298" t="str">
        <f t="shared" ref="T10:T20" si="1">IF(B10="","","○")</f>
        <v>○</v>
      </c>
      <c r="U10" s="299"/>
      <c r="V10" s="299"/>
      <c r="W10" s="300"/>
      <c r="X10" s="298" t="str">
        <f t="shared" ref="X10:X20" si="2">IF(B10="","","○")</f>
        <v>○</v>
      </c>
      <c r="Y10" s="299"/>
      <c r="Z10" s="299"/>
      <c r="AA10" s="300"/>
      <c r="AB10" s="318"/>
      <c r="AC10" s="311"/>
      <c r="AD10" s="311"/>
      <c r="AE10" s="311"/>
      <c r="AF10" s="312"/>
      <c r="AI10" s="131" t="s">
        <v>313</v>
      </c>
      <c r="AJ10" s="132" t="s">
        <v>314</v>
      </c>
      <c r="AK10" s="133" t="s">
        <v>315</v>
      </c>
      <c r="AL10" s="134" t="s">
        <v>316</v>
      </c>
      <c r="AM10" s="134" t="s">
        <v>317</v>
      </c>
      <c r="AN10" s="134" t="s">
        <v>318</v>
      </c>
      <c r="AO10" s="134" t="s">
        <v>319</v>
      </c>
      <c r="AP10" s="134" t="s">
        <v>320</v>
      </c>
      <c r="AQ10" s="132" t="s">
        <v>321</v>
      </c>
    </row>
    <row r="11" spans="2:43" s="47" customFormat="1" ht="20.25" customHeight="1" thickTop="1" thickBot="1" x14ac:dyDescent="0.35">
      <c r="B11" s="301"/>
      <c r="C11" s="302"/>
      <c r="D11" s="302"/>
      <c r="E11" s="302"/>
      <c r="F11" s="303"/>
      <c r="G11" s="309"/>
      <c r="H11" s="310"/>
      <c r="I11" s="310"/>
      <c r="J11" s="310"/>
      <c r="K11" s="310"/>
      <c r="L11" s="310"/>
      <c r="M11" s="310"/>
      <c r="N11" s="313"/>
      <c r="O11" s="314"/>
      <c r="P11" s="301"/>
      <c r="Q11" s="302"/>
      <c r="R11" s="302"/>
      <c r="S11" s="303"/>
      <c r="T11" s="301"/>
      <c r="U11" s="302"/>
      <c r="V11" s="302"/>
      <c r="W11" s="303"/>
      <c r="X11" s="301"/>
      <c r="Y11" s="302"/>
      <c r="Z11" s="302"/>
      <c r="AA11" s="303"/>
      <c r="AB11" s="319"/>
      <c r="AC11" s="313"/>
      <c r="AD11" s="313"/>
      <c r="AE11" s="313"/>
      <c r="AF11" s="314"/>
      <c r="AI11" s="125" t="e">
        <f>MOD(11-MOD(MID(B11,1,1)*2+MID(B11,2,1)*3+MID(B11,3,1)*4+MID(B11,4,1)*5+MID(B11,5,1)*6+MID(B11,6,1)*7+MID(B11,7,1)*8+MID(B11,8,1)*9+MID(B11,9,1)*2+MID(B11,10,1)*3+MID(B11,11,1)*4+MID(B11,12,1)*5,11),10)</f>
        <v>#VALUE!</v>
      </c>
      <c r="AJ11" s="126" t="e">
        <f>IF(INT(MID(B11,13,1))=AI11,"OK","주민오류")</f>
        <v>#VALUE!</v>
      </c>
      <c r="AK11" s="127" t="e">
        <f ca="1">IF(OR(MID(B11,7,1)="3",MID(B11,7,1)="4"),IF(VALUE(MID(B11,3,4))&gt;VALUE(TEXT(TODAY(),"MMDD")),TEXT(TODAY(),"YYYY")-(2000+MID(B11,1,2)),TEXT(TODAY(),"YYYY")-(2000+MID(B11,1,2))+1),IF(VALUE(MID(B11,3,4))&gt;VALUE(TEXT(TODAY(),"MMDD")),TEXT(TODAY(),"YYYY")-(1900+MID(B11,1,2)),TEXT(TODAY(),"YYYY")-(1900+MID(B11,1,2))+1))</f>
        <v>#VALUE!</v>
      </c>
      <c r="AL11" s="128">
        <v>41274</v>
      </c>
      <c r="AM11" s="129" t="e">
        <f>IF(OR(MID(B11,7,1)="3",MID(B11,7,1)="4"),IF(VALUE(MID(B11,3,4))&gt;VALUE(TEXT(AL11,"MMDD")),TEXT(AL11,"YYYY")-(2000+MID(B11,1,2)),TEXT(AL11,"YYYY")-(2000+MID(B11,1,2))+1),IF(VALUE(MID(B11,3,4))&gt;VALUE(TEXT(AL11,"MMDD")),TEXT(AL11,"YYYY")-(1900+MID(B11,1,2)),TEXT(AL11,"YYYY")-(1900+MID(B11,1,2))+1))</f>
        <v>#VALUE!</v>
      </c>
      <c r="AN11" s="130" t="e">
        <f>CHOOSE(MID(B11,7,1),"남","여","남","여","남","여","남","여","남","여")</f>
        <v>#VALUE!</v>
      </c>
      <c r="AO11" s="130" t="str">
        <f>MID(B11,7,1)</f>
        <v/>
      </c>
      <c r="AP11" s="130" t="e">
        <f>CHOOSE(AO11,"내국인","내국인","내국인","내국인","외국인","외국인","외국인","외국인")</f>
        <v>#VALUE!</v>
      </c>
      <c r="AQ11" s="126" t="e">
        <f>MOD(MID(B11,8,1)*10+MID(B11,9,1),2)</f>
        <v>#VALUE!</v>
      </c>
    </row>
    <row r="12" spans="2:43" s="47" customFormat="1" ht="22.5" customHeight="1" thickBot="1" x14ac:dyDescent="0.35">
      <c r="B12" s="298" t="str">
        <f>IF(기본사항!B21="","",기본사항!B21)</f>
        <v/>
      </c>
      <c r="C12" s="299"/>
      <c r="D12" s="299"/>
      <c r="E12" s="299"/>
      <c r="F12" s="300"/>
      <c r="G12" s="307" t="str">
        <f>IF(기본사항!C21="","",기본사항!C21)</f>
        <v/>
      </c>
      <c r="H12" s="308"/>
      <c r="I12" s="308"/>
      <c r="J12" s="308"/>
      <c r="K12" s="308"/>
      <c r="L12" s="308"/>
      <c r="M12" s="308"/>
      <c r="N12" s="311" t="str">
        <f>IF(G12="","","주")</f>
        <v/>
      </c>
      <c r="O12" s="312"/>
      <c r="P12" s="298" t="str">
        <f t="shared" si="0"/>
        <v/>
      </c>
      <c r="Q12" s="299"/>
      <c r="R12" s="299"/>
      <c r="S12" s="300"/>
      <c r="T12" s="298" t="str">
        <f t="shared" si="1"/>
        <v/>
      </c>
      <c r="U12" s="299"/>
      <c r="V12" s="299"/>
      <c r="W12" s="300"/>
      <c r="X12" s="298" t="str">
        <f t="shared" si="2"/>
        <v/>
      </c>
      <c r="Y12" s="299"/>
      <c r="Z12" s="299"/>
      <c r="AA12" s="300"/>
      <c r="AB12" s="318"/>
      <c r="AC12" s="311"/>
      <c r="AD12" s="311"/>
      <c r="AE12" s="311"/>
      <c r="AF12" s="312"/>
      <c r="AI12" s="131" t="s">
        <v>313</v>
      </c>
      <c r="AJ12" s="132" t="s">
        <v>314</v>
      </c>
      <c r="AK12" s="133" t="s">
        <v>315</v>
      </c>
      <c r="AL12" s="134" t="s">
        <v>316</v>
      </c>
      <c r="AM12" s="134" t="s">
        <v>317</v>
      </c>
      <c r="AN12" s="134" t="s">
        <v>318</v>
      </c>
      <c r="AO12" s="134" t="s">
        <v>319</v>
      </c>
      <c r="AP12" s="134" t="s">
        <v>320</v>
      </c>
      <c r="AQ12" s="132" t="s">
        <v>321</v>
      </c>
    </row>
    <row r="13" spans="2:43" s="47" customFormat="1" ht="20.25" customHeight="1" thickTop="1" thickBot="1" x14ac:dyDescent="0.35">
      <c r="B13" s="301"/>
      <c r="C13" s="302"/>
      <c r="D13" s="302"/>
      <c r="E13" s="302"/>
      <c r="F13" s="303"/>
      <c r="G13" s="309"/>
      <c r="H13" s="310"/>
      <c r="I13" s="310"/>
      <c r="J13" s="310"/>
      <c r="K13" s="310"/>
      <c r="L13" s="310"/>
      <c r="M13" s="310"/>
      <c r="N13" s="313"/>
      <c r="O13" s="314"/>
      <c r="P13" s="301"/>
      <c r="Q13" s="302"/>
      <c r="R13" s="302"/>
      <c r="S13" s="303"/>
      <c r="T13" s="301"/>
      <c r="U13" s="302"/>
      <c r="V13" s="302"/>
      <c r="W13" s="303"/>
      <c r="X13" s="301"/>
      <c r="Y13" s="302"/>
      <c r="Z13" s="302"/>
      <c r="AA13" s="303"/>
      <c r="AB13" s="319"/>
      <c r="AC13" s="313"/>
      <c r="AD13" s="313"/>
      <c r="AE13" s="313"/>
      <c r="AF13" s="314"/>
      <c r="AI13" s="125" t="e">
        <f>MOD(11-MOD(MID(B13,1,1)*2+MID(B13,2,1)*3+MID(B13,3,1)*4+MID(B13,4,1)*5+MID(B13,5,1)*6+MID(B13,6,1)*7+MID(B13,7,1)*8+MID(B13,8,1)*9+MID(B13,9,1)*2+MID(B13,10,1)*3+MID(B13,11,1)*4+MID(B13,12,1)*5,11),10)</f>
        <v>#VALUE!</v>
      </c>
      <c r="AJ13" s="126" t="e">
        <f>IF(INT(MID(B13,13,1))=AI13,"OK","주민오류")</f>
        <v>#VALUE!</v>
      </c>
      <c r="AK13" s="127" t="e">
        <f ca="1">IF(OR(MID(B13,7,1)="3",MID(B13,7,1)="4"),IF(VALUE(MID(B13,3,4))&gt;VALUE(TEXT(TODAY(),"MMDD")),TEXT(TODAY(),"YYYY")-(2000+MID(B13,1,2)),TEXT(TODAY(),"YYYY")-(2000+MID(B13,1,2))+1),IF(VALUE(MID(B13,3,4))&gt;VALUE(TEXT(TODAY(),"MMDD")),TEXT(TODAY(),"YYYY")-(1900+MID(B13,1,2)),TEXT(TODAY(),"YYYY")-(1900+MID(B13,1,2))+1))</f>
        <v>#VALUE!</v>
      </c>
      <c r="AL13" s="128">
        <v>41274</v>
      </c>
      <c r="AM13" s="129" t="e">
        <f>IF(OR(MID(B13,7,1)="3",MID(B13,7,1)="4"),IF(VALUE(MID(B13,3,4))&gt;VALUE(TEXT(AL13,"MMDD")),TEXT(AL13,"YYYY")-(2000+MID(B13,1,2)),TEXT(AL13,"YYYY")-(2000+MID(B13,1,2))+1),IF(VALUE(MID(B13,3,4))&gt;VALUE(TEXT(AL13,"MMDD")),TEXT(AL13,"YYYY")-(1900+MID(B13,1,2)),TEXT(AL13,"YYYY")-(1900+MID(B13,1,2))+1))</f>
        <v>#VALUE!</v>
      </c>
      <c r="AN13" s="130" t="e">
        <f>CHOOSE(MID(B13,7,1),"남","여","남","여","남","여","남","여","남","여")</f>
        <v>#VALUE!</v>
      </c>
      <c r="AO13" s="130" t="str">
        <f>MID(B13,7,1)</f>
        <v/>
      </c>
      <c r="AP13" s="130" t="e">
        <f>CHOOSE(AO13,"내국인","내국인","내국인","내국인","외국인","외국인","외국인","외국인")</f>
        <v>#VALUE!</v>
      </c>
      <c r="AQ13" s="126" t="e">
        <f>MOD(MID(B13,8,1)*10+MID(B13,9,1),2)</f>
        <v>#VALUE!</v>
      </c>
    </row>
    <row r="14" spans="2:43" s="47" customFormat="1" ht="22.5" customHeight="1" thickBot="1" x14ac:dyDescent="0.35">
      <c r="B14" s="298" t="str">
        <f>IF(기본사항!B22="","",기본사항!B22)</f>
        <v/>
      </c>
      <c r="C14" s="299"/>
      <c r="D14" s="299"/>
      <c r="E14" s="299"/>
      <c r="F14" s="300"/>
      <c r="G14" s="307" t="str">
        <f>IF(기본사항!C22="","",기본사항!C22)</f>
        <v/>
      </c>
      <c r="H14" s="308"/>
      <c r="I14" s="308"/>
      <c r="J14" s="308"/>
      <c r="K14" s="308"/>
      <c r="L14" s="308"/>
      <c r="M14" s="308"/>
      <c r="N14" s="311" t="str">
        <f>IF(G14="","","주")</f>
        <v/>
      </c>
      <c r="O14" s="312"/>
      <c r="P14" s="298" t="str">
        <f t="shared" si="0"/>
        <v/>
      </c>
      <c r="Q14" s="299"/>
      <c r="R14" s="299"/>
      <c r="S14" s="300"/>
      <c r="T14" s="298" t="str">
        <f t="shared" si="1"/>
        <v/>
      </c>
      <c r="U14" s="299"/>
      <c r="V14" s="299"/>
      <c r="W14" s="300"/>
      <c r="X14" s="298" t="str">
        <f t="shared" si="2"/>
        <v/>
      </c>
      <c r="Y14" s="299"/>
      <c r="Z14" s="299"/>
      <c r="AA14" s="300"/>
      <c r="AB14" s="318"/>
      <c r="AC14" s="311"/>
      <c r="AD14" s="311"/>
      <c r="AE14" s="311"/>
      <c r="AF14" s="312"/>
      <c r="AI14" s="131" t="s">
        <v>313</v>
      </c>
      <c r="AJ14" s="132" t="s">
        <v>314</v>
      </c>
      <c r="AK14" s="133" t="s">
        <v>315</v>
      </c>
      <c r="AL14" s="134" t="s">
        <v>316</v>
      </c>
      <c r="AM14" s="134" t="s">
        <v>317</v>
      </c>
      <c r="AN14" s="134" t="s">
        <v>318</v>
      </c>
      <c r="AO14" s="134" t="s">
        <v>319</v>
      </c>
      <c r="AP14" s="134" t="s">
        <v>320</v>
      </c>
      <c r="AQ14" s="132" t="s">
        <v>321</v>
      </c>
    </row>
    <row r="15" spans="2:43" s="47" customFormat="1" ht="20.25" customHeight="1" thickTop="1" thickBot="1" x14ac:dyDescent="0.35">
      <c r="B15" s="301"/>
      <c r="C15" s="302"/>
      <c r="D15" s="302"/>
      <c r="E15" s="302"/>
      <c r="F15" s="303"/>
      <c r="G15" s="309"/>
      <c r="H15" s="310"/>
      <c r="I15" s="310"/>
      <c r="J15" s="310"/>
      <c r="K15" s="310"/>
      <c r="L15" s="310"/>
      <c r="M15" s="310"/>
      <c r="N15" s="313"/>
      <c r="O15" s="314"/>
      <c r="P15" s="301"/>
      <c r="Q15" s="302"/>
      <c r="R15" s="302"/>
      <c r="S15" s="303"/>
      <c r="T15" s="301"/>
      <c r="U15" s="302"/>
      <c r="V15" s="302"/>
      <c r="W15" s="303"/>
      <c r="X15" s="301"/>
      <c r="Y15" s="302"/>
      <c r="Z15" s="302"/>
      <c r="AA15" s="303"/>
      <c r="AB15" s="319"/>
      <c r="AC15" s="313"/>
      <c r="AD15" s="313"/>
      <c r="AE15" s="313"/>
      <c r="AF15" s="314"/>
      <c r="AI15" s="125" t="e">
        <f>MOD(11-MOD(MID(B15,1,1)*2+MID(B15,2,1)*3+MID(B15,3,1)*4+MID(B15,4,1)*5+MID(B15,5,1)*6+MID(B15,6,1)*7+MID(B15,7,1)*8+MID(B15,8,1)*9+MID(B15,9,1)*2+MID(B15,10,1)*3+MID(B15,11,1)*4+MID(B15,12,1)*5,11),10)</f>
        <v>#VALUE!</v>
      </c>
      <c r="AJ15" s="126" t="e">
        <f>IF(INT(MID(B15,13,1))=AI15,"OK","주민오류")</f>
        <v>#VALUE!</v>
      </c>
      <c r="AK15" s="127" t="e">
        <f ca="1">IF(OR(MID(B15,7,1)="3",MID(B15,7,1)="4"),IF(VALUE(MID(B15,3,4))&gt;VALUE(TEXT(TODAY(),"MMDD")),TEXT(TODAY(),"YYYY")-(2000+MID(B15,1,2)),TEXT(TODAY(),"YYYY")-(2000+MID(B15,1,2))+1),IF(VALUE(MID(B15,3,4))&gt;VALUE(TEXT(TODAY(),"MMDD")),TEXT(TODAY(),"YYYY")-(1900+MID(B15,1,2)),TEXT(TODAY(),"YYYY")-(1900+MID(B15,1,2))+1))</f>
        <v>#VALUE!</v>
      </c>
      <c r="AL15" s="128">
        <v>41274</v>
      </c>
      <c r="AM15" s="129" t="e">
        <f>IF(OR(MID(B15,7,1)="3",MID(B15,7,1)="4"),IF(VALUE(MID(B15,3,4))&gt;VALUE(TEXT(AL15,"MMDD")),TEXT(AL15,"YYYY")-(2000+MID(B15,1,2)),TEXT(AL15,"YYYY")-(2000+MID(B15,1,2))+1),IF(VALUE(MID(B15,3,4))&gt;VALUE(TEXT(AL15,"MMDD")),TEXT(AL15,"YYYY")-(1900+MID(B15,1,2)),TEXT(AL15,"YYYY")-(1900+MID(B15,1,2))+1))</f>
        <v>#VALUE!</v>
      </c>
      <c r="AN15" s="130" t="e">
        <f>CHOOSE(MID(B15,7,1),"남","여","남","여","남","여","남","여","남","여")</f>
        <v>#VALUE!</v>
      </c>
      <c r="AO15" s="130" t="str">
        <f>MID(B15,7,1)</f>
        <v/>
      </c>
      <c r="AP15" s="130" t="e">
        <f>CHOOSE(AO15,"내국인","내국인","내국인","내국인","외국인","외국인","외국인","외국인")</f>
        <v>#VALUE!</v>
      </c>
      <c r="AQ15" s="126" t="e">
        <f>MOD(MID(B15,8,1)*10+MID(B15,9,1),2)</f>
        <v>#VALUE!</v>
      </c>
    </row>
    <row r="16" spans="2:43" s="47" customFormat="1" ht="22.5" customHeight="1" thickBot="1" x14ac:dyDescent="0.35">
      <c r="B16" s="298" t="str">
        <f>IF(기본사항!B23="","",기본사항!B23)</f>
        <v/>
      </c>
      <c r="C16" s="299"/>
      <c r="D16" s="299"/>
      <c r="E16" s="299"/>
      <c r="F16" s="300"/>
      <c r="G16" s="307" t="str">
        <f>IF(기본사항!C23="","",기본사항!C23)</f>
        <v/>
      </c>
      <c r="H16" s="308"/>
      <c r="I16" s="308"/>
      <c r="J16" s="308"/>
      <c r="K16" s="308"/>
      <c r="L16" s="308"/>
      <c r="M16" s="308"/>
      <c r="N16" s="311" t="str">
        <f>IF(G16="","","주")</f>
        <v/>
      </c>
      <c r="O16" s="312"/>
      <c r="P16" s="298" t="str">
        <f t="shared" si="0"/>
        <v/>
      </c>
      <c r="Q16" s="299"/>
      <c r="R16" s="299"/>
      <c r="S16" s="300"/>
      <c r="T16" s="298" t="str">
        <f t="shared" si="1"/>
        <v/>
      </c>
      <c r="U16" s="299"/>
      <c r="V16" s="299"/>
      <c r="W16" s="300"/>
      <c r="X16" s="298" t="str">
        <f t="shared" si="2"/>
        <v/>
      </c>
      <c r="Y16" s="299"/>
      <c r="Z16" s="299"/>
      <c r="AA16" s="300"/>
      <c r="AB16" s="318"/>
      <c r="AC16" s="311"/>
      <c r="AD16" s="311"/>
      <c r="AE16" s="311"/>
      <c r="AF16" s="312"/>
      <c r="AI16" s="131" t="s">
        <v>313</v>
      </c>
      <c r="AJ16" s="132" t="s">
        <v>314</v>
      </c>
      <c r="AK16" s="133" t="s">
        <v>315</v>
      </c>
      <c r="AL16" s="134" t="s">
        <v>316</v>
      </c>
      <c r="AM16" s="134" t="s">
        <v>317</v>
      </c>
      <c r="AN16" s="134" t="s">
        <v>318</v>
      </c>
      <c r="AO16" s="134" t="s">
        <v>319</v>
      </c>
      <c r="AP16" s="134" t="s">
        <v>320</v>
      </c>
      <c r="AQ16" s="132" t="s">
        <v>321</v>
      </c>
    </row>
    <row r="17" spans="2:43" s="47" customFormat="1" ht="20.25" customHeight="1" thickTop="1" thickBot="1" x14ac:dyDescent="0.35">
      <c r="B17" s="301"/>
      <c r="C17" s="302"/>
      <c r="D17" s="302"/>
      <c r="E17" s="302"/>
      <c r="F17" s="303"/>
      <c r="G17" s="309"/>
      <c r="H17" s="310"/>
      <c r="I17" s="310"/>
      <c r="J17" s="310"/>
      <c r="K17" s="310"/>
      <c r="L17" s="310"/>
      <c r="M17" s="310"/>
      <c r="N17" s="313"/>
      <c r="O17" s="314"/>
      <c r="P17" s="301"/>
      <c r="Q17" s="302"/>
      <c r="R17" s="302"/>
      <c r="S17" s="303"/>
      <c r="T17" s="301"/>
      <c r="U17" s="302"/>
      <c r="V17" s="302"/>
      <c r="W17" s="303"/>
      <c r="X17" s="301"/>
      <c r="Y17" s="302"/>
      <c r="Z17" s="302"/>
      <c r="AA17" s="303"/>
      <c r="AB17" s="319"/>
      <c r="AC17" s="313"/>
      <c r="AD17" s="313"/>
      <c r="AE17" s="313"/>
      <c r="AF17" s="314"/>
      <c r="AI17" s="125" t="e">
        <f>MOD(11-MOD(MID(B17,1,1)*2+MID(B17,2,1)*3+MID(B17,3,1)*4+MID(B17,4,1)*5+MID(B17,5,1)*6+MID(B17,6,1)*7+MID(B17,7,1)*8+MID(B17,8,1)*9+MID(B17,9,1)*2+MID(B17,10,1)*3+MID(B17,11,1)*4+MID(B17,12,1)*5,11),10)</f>
        <v>#VALUE!</v>
      </c>
      <c r="AJ17" s="126" t="e">
        <f>IF(INT(MID(B17,13,1))=AI17,"OK","주민오류")</f>
        <v>#VALUE!</v>
      </c>
      <c r="AK17" s="127" t="e">
        <f ca="1">IF(OR(MID(B17,7,1)="3",MID(B17,7,1)="4"),IF(VALUE(MID(B17,3,4))&gt;VALUE(TEXT(TODAY(),"MMDD")),TEXT(TODAY(),"YYYY")-(2000+MID(B17,1,2)),TEXT(TODAY(),"YYYY")-(2000+MID(B17,1,2))+1),IF(VALUE(MID(B17,3,4))&gt;VALUE(TEXT(TODAY(),"MMDD")),TEXT(TODAY(),"YYYY")-(1900+MID(B17,1,2)),TEXT(TODAY(),"YYYY")-(1900+MID(B17,1,2))+1))</f>
        <v>#VALUE!</v>
      </c>
      <c r="AL17" s="128">
        <v>41274</v>
      </c>
      <c r="AM17" s="129" t="e">
        <f>IF(OR(MID(B17,7,1)="3",MID(B17,7,1)="4"),IF(VALUE(MID(B17,3,4))&gt;VALUE(TEXT(AL17,"MMDD")),TEXT(AL17,"YYYY")-(2000+MID(B17,1,2)),TEXT(AL17,"YYYY")-(2000+MID(B17,1,2))+1),IF(VALUE(MID(B17,3,4))&gt;VALUE(TEXT(AL17,"MMDD")),TEXT(AL17,"YYYY")-(1900+MID(B17,1,2)),TEXT(AL17,"YYYY")-(1900+MID(B17,1,2))+1))</f>
        <v>#VALUE!</v>
      </c>
      <c r="AN17" s="130" t="e">
        <f>CHOOSE(MID(B17,7,1),"남","여","남","여","남","여","남","여","남","여")</f>
        <v>#VALUE!</v>
      </c>
      <c r="AO17" s="130" t="str">
        <f>MID(B17,7,1)</f>
        <v/>
      </c>
      <c r="AP17" s="130" t="e">
        <f>CHOOSE(AO17,"내국인","내국인","내국인","내국인","외국인","외국인","외국인","외국인")</f>
        <v>#VALUE!</v>
      </c>
      <c r="AQ17" s="126" t="e">
        <f>MOD(MID(B17,8,1)*10+MID(B17,9,1),2)</f>
        <v>#VALUE!</v>
      </c>
    </row>
    <row r="18" spans="2:43" s="47" customFormat="1" ht="22.5" customHeight="1" thickBot="1" x14ac:dyDescent="0.35">
      <c r="B18" s="298" t="str">
        <f>IF(기본사항!B24="","",기본사항!B24)</f>
        <v/>
      </c>
      <c r="C18" s="299"/>
      <c r="D18" s="299"/>
      <c r="E18" s="299"/>
      <c r="F18" s="300"/>
      <c r="G18" s="307" t="str">
        <f>IF(기본사항!C24="","",기본사항!C24)</f>
        <v/>
      </c>
      <c r="H18" s="308"/>
      <c r="I18" s="308"/>
      <c r="J18" s="308"/>
      <c r="K18" s="308"/>
      <c r="L18" s="308"/>
      <c r="M18" s="308"/>
      <c r="N18" s="311" t="str">
        <f>IF(G18="","","주")</f>
        <v/>
      </c>
      <c r="O18" s="312"/>
      <c r="P18" s="298" t="str">
        <f t="shared" si="0"/>
        <v/>
      </c>
      <c r="Q18" s="299"/>
      <c r="R18" s="299"/>
      <c r="S18" s="300"/>
      <c r="T18" s="298" t="str">
        <f t="shared" si="1"/>
        <v/>
      </c>
      <c r="U18" s="299"/>
      <c r="V18" s="299"/>
      <c r="W18" s="300"/>
      <c r="X18" s="298" t="str">
        <f t="shared" si="2"/>
        <v/>
      </c>
      <c r="Y18" s="299"/>
      <c r="Z18" s="299"/>
      <c r="AA18" s="300"/>
      <c r="AB18" s="318"/>
      <c r="AC18" s="311"/>
      <c r="AD18" s="311"/>
      <c r="AE18" s="311"/>
      <c r="AF18" s="312"/>
      <c r="AI18" s="131" t="s">
        <v>313</v>
      </c>
      <c r="AJ18" s="132" t="s">
        <v>314</v>
      </c>
      <c r="AK18" s="133" t="s">
        <v>315</v>
      </c>
      <c r="AL18" s="134" t="s">
        <v>316</v>
      </c>
      <c r="AM18" s="134" t="s">
        <v>317</v>
      </c>
      <c r="AN18" s="134" t="s">
        <v>318</v>
      </c>
      <c r="AO18" s="134" t="s">
        <v>319</v>
      </c>
      <c r="AP18" s="134" t="s">
        <v>320</v>
      </c>
      <c r="AQ18" s="132" t="s">
        <v>321</v>
      </c>
    </row>
    <row r="19" spans="2:43" s="47" customFormat="1" ht="20.25" customHeight="1" thickTop="1" thickBot="1" x14ac:dyDescent="0.35">
      <c r="B19" s="301"/>
      <c r="C19" s="302"/>
      <c r="D19" s="302"/>
      <c r="E19" s="302"/>
      <c r="F19" s="303"/>
      <c r="G19" s="309"/>
      <c r="H19" s="310"/>
      <c r="I19" s="310"/>
      <c r="J19" s="310"/>
      <c r="K19" s="310"/>
      <c r="L19" s="310"/>
      <c r="M19" s="310"/>
      <c r="N19" s="313"/>
      <c r="O19" s="314"/>
      <c r="P19" s="301"/>
      <c r="Q19" s="302"/>
      <c r="R19" s="302"/>
      <c r="S19" s="303"/>
      <c r="T19" s="301"/>
      <c r="U19" s="302"/>
      <c r="V19" s="302"/>
      <c r="W19" s="303"/>
      <c r="X19" s="301"/>
      <c r="Y19" s="302"/>
      <c r="Z19" s="302"/>
      <c r="AA19" s="303"/>
      <c r="AB19" s="319"/>
      <c r="AC19" s="313"/>
      <c r="AD19" s="313"/>
      <c r="AE19" s="313"/>
      <c r="AF19" s="314"/>
      <c r="AI19" s="125" t="e">
        <f>MOD(11-MOD(MID(B19,1,1)*2+MID(B19,2,1)*3+MID(B19,3,1)*4+MID(B19,4,1)*5+MID(B19,5,1)*6+MID(B19,6,1)*7+MID(B19,7,1)*8+MID(B19,8,1)*9+MID(B19,9,1)*2+MID(B19,10,1)*3+MID(B19,11,1)*4+MID(B19,12,1)*5,11),10)</f>
        <v>#VALUE!</v>
      </c>
      <c r="AJ19" s="126" t="e">
        <f>IF(INT(MID(B19,13,1))=AI19,"OK","주민오류")</f>
        <v>#VALUE!</v>
      </c>
      <c r="AK19" s="127" t="e">
        <f ca="1">IF(OR(MID(B19,7,1)="3",MID(B19,7,1)="4"),IF(VALUE(MID(B19,3,4))&gt;VALUE(TEXT(TODAY(),"MMDD")),TEXT(TODAY(),"YYYY")-(2000+MID(B19,1,2)),TEXT(TODAY(),"YYYY")-(2000+MID(B19,1,2))+1),IF(VALUE(MID(B19,3,4))&gt;VALUE(TEXT(TODAY(),"MMDD")),TEXT(TODAY(),"YYYY")-(1900+MID(B19,1,2)),TEXT(TODAY(),"YYYY")-(1900+MID(B19,1,2))+1))</f>
        <v>#VALUE!</v>
      </c>
      <c r="AL19" s="128">
        <v>41274</v>
      </c>
      <c r="AM19" s="129" t="e">
        <f>IF(OR(MID(B19,7,1)="3",MID(B19,7,1)="4"),IF(VALUE(MID(B19,3,4))&gt;VALUE(TEXT(AL19,"MMDD")),TEXT(AL19,"YYYY")-(2000+MID(B19,1,2)),TEXT(AL19,"YYYY")-(2000+MID(B19,1,2))+1),IF(VALUE(MID(B19,3,4))&gt;VALUE(TEXT(AL19,"MMDD")),TEXT(AL19,"YYYY")-(1900+MID(B19,1,2)),TEXT(AL19,"YYYY")-(1900+MID(B19,1,2))+1))</f>
        <v>#VALUE!</v>
      </c>
      <c r="AN19" s="130" t="e">
        <f>CHOOSE(MID(B19,7,1),"남","여","남","여","남","여","남","여","남","여")</f>
        <v>#VALUE!</v>
      </c>
      <c r="AO19" s="130" t="str">
        <f>MID(B19,7,1)</f>
        <v/>
      </c>
      <c r="AP19" s="130" t="e">
        <f>CHOOSE(AO19,"내국인","내국인","내국인","내국인","외국인","외국인","외국인","외국인")</f>
        <v>#VALUE!</v>
      </c>
      <c r="AQ19" s="126" t="e">
        <f>MOD(MID(B19,8,1)*10+MID(B19,9,1),2)</f>
        <v>#VALUE!</v>
      </c>
    </row>
    <row r="20" spans="2:43" s="47" customFormat="1" ht="22.5" customHeight="1" thickBot="1" x14ac:dyDescent="0.35">
      <c r="B20" s="298" t="str">
        <f>IF(기본사항!B25="","",기본사항!B25)</f>
        <v/>
      </c>
      <c r="C20" s="299"/>
      <c r="D20" s="299"/>
      <c r="E20" s="299"/>
      <c r="F20" s="300"/>
      <c r="G20" s="307" t="str">
        <f>IF(기본사항!C25="","",기본사항!C25)</f>
        <v/>
      </c>
      <c r="H20" s="308"/>
      <c r="I20" s="308"/>
      <c r="J20" s="308"/>
      <c r="K20" s="308"/>
      <c r="L20" s="308"/>
      <c r="M20" s="308"/>
      <c r="N20" s="311" t="str">
        <f>IF(G20="","","주")</f>
        <v/>
      </c>
      <c r="O20" s="312"/>
      <c r="P20" s="298" t="str">
        <f t="shared" si="0"/>
        <v/>
      </c>
      <c r="Q20" s="299"/>
      <c r="R20" s="299"/>
      <c r="S20" s="300"/>
      <c r="T20" s="298" t="str">
        <f t="shared" si="1"/>
        <v/>
      </c>
      <c r="U20" s="299"/>
      <c r="V20" s="299"/>
      <c r="W20" s="300"/>
      <c r="X20" s="298" t="str">
        <f t="shared" si="2"/>
        <v/>
      </c>
      <c r="Y20" s="299"/>
      <c r="Z20" s="299"/>
      <c r="AA20" s="300"/>
      <c r="AB20" s="318"/>
      <c r="AC20" s="311"/>
      <c r="AD20" s="311"/>
      <c r="AE20" s="311"/>
      <c r="AF20" s="312"/>
      <c r="AI20" s="131" t="s">
        <v>313</v>
      </c>
      <c r="AJ20" s="132" t="s">
        <v>314</v>
      </c>
      <c r="AK20" s="133" t="s">
        <v>315</v>
      </c>
      <c r="AL20" s="134" t="s">
        <v>316</v>
      </c>
      <c r="AM20" s="134" t="s">
        <v>317</v>
      </c>
      <c r="AN20" s="134" t="s">
        <v>318</v>
      </c>
      <c r="AO20" s="134" t="s">
        <v>319</v>
      </c>
      <c r="AP20" s="134" t="s">
        <v>320</v>
      </c>
      <c r="AQ20" s="132" t="s">
        <v>321</v>
      </c>
    </row>
    <row r="21" spans="2:43" s="47" customFormat="1" ht="20.25" customHeight="1" thickTop="1" x14ac:dyDescent="0.3">
      <c r="B21" s="301"/>
      <c r="C21" s="302"/>
      <c r="D21" s="302"/>
      <c r="E21" s="302"/>
      <c r="F21" s="303"/>
      <c r="G21" s="309"/>
      <c r="H21" s="310"/>
      <c r="I21" s="310"/>
      <c r="J21" s="310"/>
      <c r="K21" s="310"/>
      <c r="L21" s="310"/>
      <c r="M21" s="310"/>
      <c r="N21" s="313"/>
      <c r="O21" s="314"/>
      <c r="P21" s="301"/>
      <c r="Q21" s="302"/>
      <c r="R21" s="302"/>
      <c r="S21" s="303"/>
      <c r="T21" s="301"/>
      <c r="U21" s="302"/>
      <c r="V21" s="302"/>
      <c r="W21" s="303"/>
      <c r="X21" s="301"/>
      <c r="Y21" s="302"/>
      <c r="Z21" s="302"/>
      <c r="AA21" s="303"/>
      <c r="AB21" s="319"/>
      <c r="AC21" s="313"/>
      <c r="AD21" s="313"/>
      <c r="AE21" s="313"/>
      <c r="AF21" s="314"/>
      <c r="AI21" s="125" t="e">
        <f>MOD(11-MOD(MID(B21,1,1)*2+MID(B21,2,1)*3+MID(B21,3,1)*4+MID(B21,4,1)*5+MID(B21,5,1)*6+MID(B21,6,1)*7+MID(B21,7,1)*8+MID(B21,8,1)*9+MID(B21,9,1)*2+MID(B21,10,1)*3+MID(B21,11,1)*4+MID(B21,12,1)*5,11),10)</f>
        <v>#VALUE!</v>
      </c>
      <c r="AJ21" s="126" t="e">
        <f>IF(INT(MID(B21,13,1))=AI21,"OK","주민오류")</f>
        <v>#VALUE!</v>
      </c>
      <c r="AK21" s="127" t="e">
        <f ca="1">IF(OR(MID(B21,7,1)="3",MID(B21,7,1)="4"),IF(VALUE(MID(B21,3,4))&gt;VALUE(TEXT(TODAY(),"MMDD")),TEXT(TODAY(),"YYYY")-(2000+MID(B21,1,2)),TEXT(TODAY(),"YYYY")-(2000+MID(B21,1,2))+1),IF(VALUE(MID(B21,3,4))&gt;VALUE(TEXT(TODAY(),"MMDD")),TEXT(TODAY(),"YYYY")-(1900+MID(B21,1,2)),TEXT(TODAY(),"YYYY")-(1900+MID(B21,1,2))+1))</f>
        <v>#VALUE!</v>
      </c>
      <c r="AL21" s="128">
        <v>41274</v>
      </c>
      <c r="AM21" s="129" t="e">
        <f>IF(OR(MID(B21,7,1)="3",MID(B21,7,1)="4"),IF(VALUE(MID(B21,3,4))&gt;VALUE(TEXT(AL21,"MMDD")),TEXT(AL21,"YYYY")-(2000+MID(B21,1,2)),TEXT(AL21,"YYYY")-(2000+MID(B21,1,2))+1),IF(VALUE(MID(B21,3,4))&gt;VALUE(TEXT(AL21,"MMDD")),TEXT(AL21,"YYYY")-(1900+MID(B21,1,2)),TEXT(AL21,"YYYY")-(1900+MID(B21,1,2))+1))</f>
        <v>#VALUE!</v>
      </c>
      <c r="AN21" s="130" t="e">
        <f>CHOOSE(MID(B21,7,1),"남","여","남","여","남","여","남","여","남","여")</f>
        <v>#VALUE!</v>
      </c>
      <c r="AO21" s="130" t="str">
        <f>MID(B21,7,1)</f>
        <v/>
      </c>
      <c r="AP21" s="130" t="e">
        <f>CHOOSE(AO21,"내국인","내국인","내국인","내국인","외국인","외국인","외국인","외국인")</f>
        <v>#VALUE!</v>
      </c>
      <c r="AQ21" s="126" t="e">
        <f>MOD(MID(B21,8,1)*10+MID(B21,9,1),2)</f>
        <v>#VALUE!</v>
      </c>
    </row>
    <row r="22" spans="2:43" s="47" customFormat="1" ht="27.75" customHeight="1" x14ac:dyDescent="0.3">
      <c r="B22" s="316" t="s">
        <v>370</v>
      </c>
      <c r="C22" s="316"/>
      <c r="D22" s="316"/>
      <c r="E22" s="316"/>
      <c r="F22" s="316"/>
      <c r="G22" s="316"/>
      <c r="H22" s="316" t="s">
        <v>371</v>
      </c>
      <c r="I22" s="316"/>
      <c r="J22" s="316"/>
      <c r="K22" s="316"/>
      <c r="L22" s="316"/>
      <c r="M22" s="316"/>
      <c r="N22" s="316" t="s">
        <v>131</v>
      </c>
      <c r="O22" s="316"/>
      <c r="P22" s="316"/>
      <c r="Q22" s="316"/>
      <c r="R22" s="316"/>
      <c r="S22" s="316"/>
      <c r="T22" s="316"/>
      <c r="U22" s="316" t="s">
        <v>132</v>
      </c>
      <c r="V22" s="316"/>
      <c r="W22" s="316"/>
      <c r="X22" s="316"/>
      <c r="Y22" s="316"/>
      <c r="Z22" s="316"/>
      <c r="AA22" s="316" t="s">
        <v>133</v>
      </c>
      <c r="AB22" s="316"/>
      <c r="AC22" s="316"/>
      <c r="AD22" s="316"/>
      <c r="AE22" s="316"/>
      <c r="AF22" s="316"/>
    </row>
    <row r="23" spans="2:43" s="47" customFormat="1" ht="27.75" customHeight="1" x14ac:dyDescent="0.3">
      <c r="B23" s="321">
        <f>기본사항!C6</f>
        <v>4000</v>
      </c>
      <c r="C23" s="322"/>
      <c r="D23" s="322"/>
      <c r="E23" s="322"/>
      <c r="F23" s="322"/>
      <c r="G23" s="105" t="s">
        <v>4</v>
      </c>
      <c r="H23" s="321">
        <f>SUM(G8:M20)</f>
        <v>4000</v>
      </c>
      <c r="I23" s="322"/>
      <c r="J23" s="322"/>
      <c r="K23" s="322"/>
      <c r="L23" s="322"/>
      <c r="M23" s="105" t="s">
        <v>4</v>
      </c>
      <c r="N23" s="321">
        <f>H23</f>
        <v>4000</v>
      </c>
      <c r="O23" s="322"/>
      <c r="P23" s="322"/>
      <c r="Q23" s="322"/>
      <c r="R23" s="322"/>
      <c r="S23" s="322"/>
      <c r="T23" s="105" t="s">
        <v>4</v>
      </c>
      <c r="U23" s="321">
        <f>N23</f>
        <v>4000</v>
      </c>
      <c r="V23" s="322"/>
      <c r="W23" s="322"/>
      <c r="X23" s="322"/>
      <c r="Y23" s="322"/>
      <c r="Z23" s="105" t="s">
        <v>4</v>
      </c>
      <c r="AA23" s="324">
        <f>기본사항!D19</f>
        <v>5000</v>
      </c>
      <c r="AB23" s="325"/>
      <c r="AC23" s="325"/>
      <c r="AD23" s="325"/>
      <c r="AE23" s="325"/>
      <c r="AF23" s="105" t="s">
        <v>134</v>
      </c>
      <c r="AG23" s="73"/>
    </row>
    <row r="24" spans="2:43" s="47" customFormat="1" ht="22.5" customHeight="1" x14ac:dyDescent="0.3"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4"/>
    </row>
    <row r="25" spans="2:43" s="47" customFormat="1" ht="14.25" x14ac:dyDescent="0.3">
      <c r="B25" s="66" t="s">
        <v>137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/>
    </row>
    <row r="26" spans="2:43" s="47" customFormat="1" ht="14.25" x14ac:dyDescent="0.3"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4"/>
    </row>
    <row r="27" spans="2:43" s="47" customFormat="1" ht="14.25" x14ac:dyDescent="0.3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4"/>
    </row>
    <row r="28" spans="2:43" s="47" customFormat="1" ht="14.25" x14ac:dyDescent="0.3">
      <c r="B28" s="67">
        <f>X5</f>
        <v>44165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9"/>
    </row>
    <row r="29" spans="2:43" s="47" customFormat="1" ht="14.25" x14ac:dyDescent="0.3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4"/>
    </row>
    <row r="30" spans="2:43" s="47" customFormat="1" ht="14.25" x14ac:dyDescent="0.3">
      <c r="B30" s="62"/>
      <c r="C30" s="63" t="s">
        <v>135</v>
      </c>
      <c r="D30" s="63"/>
      <c r="E30" s="63"/>
      <c r="F30" s="63"/>
      <c r="G30" s="65" t="s">
        <v>114</v>
      </c>
      <c r="H30" s="323" t="str">
        <f>기본사항!C2</f>
        <v>주식회사 선우코리아</v>
      </c>
      <c r="I30" s="323"/>
      <c r="J30" s="323"/>
      <c r="K30" s="323"/>
      <c r="L30" s="323"/>
      <c r="M30" s="323"/>
      <c r="N30" s="323"/>
      <c r="O30" s="323"/>
      <c r="P30" s="110" t="s">
        <v>312</v>
      </c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4"/>
    </row>
    <row r="31" spans="2:43" s="47" customFormat="1" ht="14.25" x14ac:dyDescent="0.3"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4"/>
    </row>
    <row r="32" spans="2:43" s="47" customFormat="1" ht="14.25" x14ac:dyDescent="0.3"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4"/>
    </row>
    <row r="33" spans="2:32" s="47" customFormat="1" ht="14.25" x14ac:dyDescent="0.3">
      <c r="B33" s="62"/>
      <c r="C33" s="63" t="s">
        <v>71</v>
      </c>
      <c r="D33" s="63"/>
      <c r="E33" s="63"/>
      <c r="F33" s="63"/>
      <c r="G33" s="65" t="s">
        <v>114</v>
      </c>
      <c r="H33" s="323" t="str">
        <f>기본사항!C3</f>
        <v>충남 천안시 서북구 오성로 103,6층(두정동,청풍프라자)</v>
      </c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63"/>
      <c r="AE33" s="63"/>
      <c r="AF33" s="64"/>
    </row>
    <row r="34" spans="2:32" s="47" customFormat="1" ht="14.25" x14ac:dyDescent="0.3">
      <c r="B34" s="62"/>
      <c r="C34" s="63"/>
      <c r="D34" s="63"/>
      <c r="E34" s="63"/>
      <c r="F34" s="63"/>
      <c r="G34" s="65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63"/>
      <c r="AE34" s="63"/>
      <c r="AF34" s="64"/>
    </row>
    <row r="35" spans="2:32" s="47" customFormat="1" ht="14.25" x14ac:dyDescent="0.3"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4"/>
    </row>
    <row r="36" spans="2:32" s="47" customFormat="1" ht="14.25" x14ac:dyDescent="0.3">
      <c r="B36" s="62"/>
      <c r="C36" s="63" t="s">
        <v>8</v>
      </c>
      <c r="D36" s="63"/>
      <c r="E36" s="63"/>
      <c r="F36" s="63"/>
      <c r="G36" s="65" t="s">
        <v>114</v>
      </c>
      <c r="H36" s="320" t="str">
        <f>기본사항!B19</f>
        <v>주황규</v>
      </c>
      <c r="I36" s="320"/>
      <c r="J36" s="320"/>
      <c r="K36" s="320"/>
      <c r="L36" s="320"/>
      <c r="M36" s="94"/>
      <c r="N36" s="94"/>
      <c r="O36" s="94"/>
      <c r="P36" s="110" t="s">
        <v>309</v>
      </c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4"/>
    </row>
    <row r="37" spans="2:32" s="47" customFormat="1" ht="14.25" x14ac:dyDescent="0.3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4"/>
    </row>
    <row r="38" spans="2:32" s="47" customFormat="1" ht="14.25" x14ac:dyDescent="0.3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2"/>
    </row>
    <row r="39" spans="2:32" s="47" customFormat="1" ht="14.25" x14ac:dyDescent="0.3"/>
  </sheetData>
  <mergeCells count="69">
    <mergeCell ref="B14:F15"/>
    <mergeCell ref="B16:F17"/>
    <mergeCell ref="G16:M17"/>
    <mergeCell ref="N16:O17"/>
    <mergeCell ref="P16:S17"/>
    <mergeCell ref="G14:M15"/>
    <mergeCell ref="N14:O15"/>
    <mergeCell ref="P14:S15"/>
    <mergeCell ref="T14:W15"/>
    <mergeCell ref="G12:M13"/>
    <mergeCell ref="N12:O13"/>
    <mergeCell ref="P12:S13"/>
    <mergeCell ref="H33:AC33"/>
    <mergeCell ref="AA23:AE23"/>
    <mergeCell ref="AB20:AF21"/>
    <mergeCell ref="G20:M21"/>
    <mergeCell ref="N20:O21"/>
    <mergeCell ref="P20:S21"/>
    <mergeCell ref="T20:W21"/>
    <mergeCell ref="B22:G22"/>
    <mergeCell ref="H22:M22"/>
    <mergeCell ref="U22:Z22"/>
    <mergeCell ref="AA22:AF22"/>
    <mergeCell ref="N22:T22"/>
    <mergeCell ref="H36:L36"/>
    <mergeCell ref="B23:F23"/>
    <mergeCell ref="H23:L23"/>
    <mergeCell ref="N23:S23"/>
    <mergeCell ref="U23:Y23"/>
    <mergeCell ref="H30:O30"/>
    <mergeCell ref="AB16:AF17"/>
    <mergeCell ref="AB18:AF19"/>
    <mergeCell ref="N18:O19"/>
    <mergeCell ref="P18:S19"/>
    <mergeCell ref="T18:W19"/>
    <mergeCell ref="X18:AA19"/>
    <mergeCell ref="T16:W17"/>
    <mergeCell ref="X5:AC5"/>
    <mergeCell ref="B7:F7"/>
    <mergeCell ref="AB7:AF7"/>
    <mergeCell ref="G7:O7"/>
    <mergeCell ref="AB14:AF15"/>
    <mergeCell ref="X8:AA9"/>
    <mergeCell ref="AB8:AF9"/>
    <mergeCell ref="AB10:AF11"/>
    <mergeCell ref="X12:AA13"/>
    <mergeCell ref="AB12:AF13"/>
    <mergeCell ref="X14:AA15"/>
    <mergeCell ref="G8:M9"/>
    <mergeCell ref="N8:O9"/>
    <mergeCell ref="P8:S9"/>
    <mergeCell ref="T8:W9"/>
    <mergeCell ref="B8:F9"/>
    <mergeCell ref="B18:F19"/>
    <mergeCell ref="B20:F21"/>
    <mergeCell ref="X7:AA7"/>
    <mergeCell ref="P7:S7"/>
    <mergeCell ref="T7:W7"/>
    <mergeCell ref="X16:AA17"/>
    <mergeCell ref="X20:AA21"/>
    <mergeCell ref="G18:M19"/>
    <mergeCell ref="T12:W13"/>
    <mergeCell ref="G10:M11"/>
    <mergeCell ref="N10:O11"/>
    <mergeCell ref="P10:S11"/>
    <mergeCell ref="T10:W11"/>
    <mergeCell ref="B10:F11"/>
    <mergeCell ref="B12:F13"/>
    <mergeCell ref="X10:AA11"/>
  </mergeCells>
  <phoneticPr fontId="2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 지정된 범위</vt:lpstr>
      </vt:variant>
      <vt:variant>
        <vt:i4>5</vt:i4>
      </vt:variant>
    </vt:vector>
  </HeadingPairs>
  <TitlesOfParts>
    <vt:vector size="19" baseType="lpstr">
      <vt:lpstr>주총결의사항</vt:lpstr>
      <vt:lpstr>필요서류</vt:lpstr>
      <vt:lpstr>기본사항</vt:lpstr>
      <vt:lpstr>임시주주총회의사록&amp;중간배당 퇴직급여지급규정</vt:lpstr>
      <vt:lpstr>진술서</vt:lpstr>
      <vt:lpstr>위임장</vt:lpstr>
      <vt:lpstr>기간단축동의서</vt:lpstr>
      <vt:lpstr>이사회의사록</vt:lpstr>
      <vt:lpstr>주주명부</vt:lpstr>
      <vt:lpstr>&lt;-구분선-&gt;</vt:lpstr>
      <vt:lpstr>중간배당절차</vt:lpstr>
      <vt:lpstr>임시주주총회의사록(10억미만 이사 2인이하)</vt:lpstr>
      <vt:lpstr>이사회의사록 (이사3인이상)</vt:lpstr>
      <vt:lpstr>건강보험료</vt:lpstr>
      <vt:lpstr>기간단축동의서!Print_Area</vt:lpstr>
      <vt:lpstr>위임장!Print_Area</vt:lpstr>
      <vt:lpstr>'임시주주총회의사록&amp;중간배당 퇴직급여지급규정'!Print_Area</vt:lpstr>
      <vt:lpstr>'임시주주총회의사록(10억미만 이사 2인이하)'!Print_Area</vt:lpstr>
      <vt:lpstr>주주명부!Print_Area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2020-12-04T11:17:10Z</cp:lastPrinted>
  <dcterms:created xsi:type="dcterms:W3CDTF">2012-08-08T15:48:37Z</dcterms:created>
  <dcterms:modified xsi:type="dcterms:W3CDTF">2020-12-04T11:21:11Z</dcterms:modified>
</cp:coreProperties>
</file>