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영세율 2\sta\"/>
    </mc:Choice>
  </mc:AlternateContent>
  <xr:revisionPtr revIDLastSave="0" documentId="13_ncr:1_{723121C5-255D-4889-9CB9-80D2C4E0A56D}" xr6:coauthVersionLast="46" xr6:coauthVersionMax="46" xr10:uidLastSave="{00000000-0000-0000-0000-000000000000}"/>
  <bookViews>
    <workbookView xWindow="-60" yWindow="-60" windowWidth="28920" windowHeight="16320" xr2:uid="{92F3F459-32FC-46D4-BBE8-898CB20B3ACC}"/>
  </bookViews>
  <sheets>
    <sheet name="소득자료제출집계표(수정전)" sheetId="1" r:id="rId1"/>
    <sheet name="소득자료제출집계표 (수정후) - 세무서제출용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1">'소득자료제출집계표 (수정후) - 세무서제출용'!$B$2:$AL$37</definedName>
    <definedName name="근로소득공제">'[2]신청서(1)'!$BI$48:$BO$52</definedName>
    <definedName name="근로소득공제1" localSheetId="1">#REF!</definedName>
    <definedName name="근로소득공제1">#REF!</definedName>
    <definedName name="근로소득공제2" localSheetId="1">#REF!</definedName>
    <definedName name="근로소득공제2">#REF!</definedName>
    <definedName name="세율" localSheetId="1">#REF!</definedName>
    <definedName name="세율">#REF!</definedName>
    <definedName name="세율2009">[3]세율!$F$9:$I$12</definedName>
    <definedName name="세율2010">[3]세율!$K$9:$N$12</definedName>
    <definedName name="세율2013">[4]BACKUP!$K$12:$N$16</definedName>
    <definedName name="세율2014" localSheetId="1">#REF!</definedName>
    <definedName name="세율2014">#REF!</definedName>
    <definedName name="세율2016" localSheetId="1">#REF!</definedName>
    <definedName name="세율2016">#REF!</definedName>
    <definedName name="세율2018">[1]세율!$B$5:$E$11</definedName>
    <definedName name="연금공제" localSheetId="1">#REF!</definedName>
    <definedName name="연금공제">#REF!</definedName>
    <definedName name="연금소득공제" localSheetId="1">#REF!</definedName>
    <definedName name="연금소득공제">#REF!</definedName>
    <definedName name="종소세율2011">'[5]세율(자동)'!$K$11:$N$14</definedName>
    <definedName name="종소세율2012">'[5]세율(자동)'!$P$11:$S$14</definedName>
    <definedName name="한도" localSheetId="1">#REF!</definedName>
    <definedName name="한도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AH18" i="2"/>
  <c r="V18" i="2"/>
  <c r="V19" i="2" s="1"/>
  <c r="R18" i="2"/>
  <c r="R19" i="2" s="1"/>
  <c r="AD19" i="2" s="1"/>
  <c r="N18" i="2"/>
  <c r="N19" i="2" s="1"/>
  <c r="E12" i="2"/>
  <c r="B22" i="2" s="1"/>
  <c r="AC7" i="2"/>
  <c r="L7" i="2"/>
  <c r="AC6" i="2"/>
  <c r="L6" i="2"/>
  <c r="AN5" i="2"/>
  <c r="AO5" i="2" s="1"/>
  <c r="AC5" i="2"/>
  <c r="AN7" i="2" s="1"/>
  <c r="L5" i="2"/>
  <c r="X22" i="1"/>
  <c r="Y24" i="2" s="1"/>
  <c r="AC16" i="1"/>
  <c r="AD18" i="2" s="1"/>
  <c r="I16" i="1"/>
  <c r="E16" i="1"/>
  <c r="A16" i="1"/>
  <c r="Z18" i="2" s="1"/>
  <c r="AI11" i="2"/>
  <c r="J18" i="2" s="1"/>
  <c r="W11" i="2"/>
  <c r="B18" i="2" s="1"/>
  <c r="R11" i="2"/>
  <c r="R12" i="2" s="1"/>
  <c r="O11" i="2"/>
  <c r="O12" i="2" s="1"/>
  <c r="L11" i="2"/>
  <c r="L12" i="2" s="1"/>
  <c r="G11" i="1"/>
  <c r="H11" i="2" s="1"/>
  <c r="H12" i="2" s="1"/>
  <c r="E11" i="2"/>
  <c r="B11" i="2"/>
  <c r="B12" i="2" s="1"/>
  <c r="AM7" i="1"/>
  <c r="AN7" i="1" s="1"/>
  <c r="AM5" i="1"/>
  <c r="AN5" i="1" s="1"/>
  <c r="R13" i="2" l="1"/>
  <c r="W12" i="2"/>
  <c r="B19" i="2" s="1"/>
  <c r="AI12" i="2"/>
  <c r="J19" i="2" s="1"/>
  <c r="AH19" i="2" s="1"/>
  <c r="AO19" i="2" s="1"/>
  <c r="Z19" i="2"/>
  <c r="AN19" i="2" s="1"/>
  <c r="L13" i="2"/>
  <c r="O13" i="2"/>
  <c r="AO7" i="2"/>
  <c r="A20" i="1"/>
  <c r="W13" i="2" l="1"/>
  <c r="AI13" i="2"/>
  <c r="AP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AG16" authorId="0" shapeId="0" xr:uid="{E716A0D9-D5E6-414C-8914-F29C52CB060D}">
      <text>
        <r>
          <rPr>
            <b/>
            <sz val="9"/>
            <color indexed="81"/>
            <rFont val="돋움"/>
            <family val="3"/>
            <charset val="129"/>
          </rPr>
          <t>단수차이로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
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sharedStrings.xml><?xml version="1.0" encoding="utf-8"?>
<sst xmlns="http://schemas.openxmlformats.org/spreadsheetml/2006/main" count="129" uniqueCount="64">
  <si>
    <t>【원천징수사무처리규정 별지 제12호 서식】 (2017.09.29.)</t>
    <phoneticPr fontId="3" type="noConversion"/>
  </si>
  <si>
    <t>소 득 자 료  제 출 집 계 표</t>
    <phoneticPr fontId="3" type="noConversion"/>
  </si>
  <si>
    <t>사업자등록번호 CHECK</t>
    <phoneticPr fontId="3" type="noConversion"/>
  </si>
  <si>
    <t>징   수
의무자</t>
    <phoneticPr fontId="3" type="noConversion"/>
  </si>
  <si>
    <t>①</t>
    <phoneticPr fontId="3" type="noConversion"/>
  </si>
  <si>
    <t>사 업 자 등 록 번 호</t>
    <phoneticPr fontId="3" type="noConversion"/>
  </si>
  <si>
    <t>②</t>
    <phoneticPr fontId="3" type="noConversion"/>
  </si>
  <si>
    <t>법 인 등 록 번 호</t>
    <phoneticPr fontId="3" type="noConversion"/>
  </si>
  <si>
    <t>③</t>
    <phoneticPr fontId="3" type="noConversion"/>
  </si>
  <si>
    <t>법 인 명(상 호)</t>
    <phoneticPr fontId="3" type="noConversion"/>
  </si>
  <si>
    <t>④</t>
    <phoneticPr fontId="3" type="noConversion"/>
  </si>
  <si>
    <t>대 표 자(성 명)</t>
    <phoneticPr fontId="3" type="noConversion"/>
  </si>
  <si>
    <t>주홍선</t>
  </si>
  <si>
    <t>⑤</t>
    <phoneticPr fontId="3" type="noConversion"/>
  </si>
  <si>
    <t>소 재 지(주 소)</t>
    <phoneticPr fontId="3" type="noConversion"/>
  </si>
  <si>
    <t>충남 천안시 오성로 103 (두정동),6층</t>
  </si>
  <si>
    <t>⑥</t>
    <phoneticPr fontId="3" type="noConversion"/>
  </si>
  <si>
    <t>전 화 번 호</t>
    <phoneticPr fontId="3" type="noConversion"/>
  </si>
  <si>
    <t>041-567-6764</t>
    <phoneticPr fontId="3" type="noConversion"/>
  </si>
  <si>
    <t>제        출        내        용</t>
    <phoneticPr fontId="3" type="noConversion"/>
  </si>
  <si>
    <t>⑦ 귀속연도</t>
    <phoneticPr fontId="3" type="noConversion"/>
  </si>
  <si>
    <t>⑧ 제출년월일</t>
    <phoneticPr fontId="3" type="noConversion"/>
  </si>
  <si>
    <t>⑨ 소득종류</t>
    <phoneticPr fontId="3" type="noConversion"/>
  </si>
  <si>
    <t>⑩ 매 수</t>
    <phoneticPr fontId="3" type="noConversion"/>
  </si>
  <si>
    <t>⑪ 건 수</t>
    <phoneticPr fontId="3" type="noConversion"/>
  </si>
  <si>
    <t>⑫ 소득(수입)금액</t>
    <phoneticPr fontId="3" type="noConversion"/>
  </si>
  <si>
    <t>원  천  징  수  세  액       (계속근로자-연말-결정세액)</t>
    <phoneticPr fontId="3" type="noConversion"/>
  </si>
  <si>
    <t>⑬ 소 득 세</t>
    <phoneticPr fontId="3" type="noConversion"/>
  </si>
  <si>
    <t>⑭ 법 인 세</t>
    <phoneticPr fontId="3" type="noConversion"/>
  </si>
  <si>
    <t>⑮농어촌특별세</t>
    <phoneticPr fontId="3" type="noConversion"/>
  </si>
  <si>
    <t xml:space="preserve"> 지방소득세</t>
    <phoneticPr fontId="3" type="noConversion"/>
  </si>
  <si>
    <t>※참고사항</t>
    <phoneticPr fontId="3" type="noConversion"/>
  </si>
  <si>
    <t>결정세액</t>
    <phoneticPr fontId="3" type="noConversion"/>
  </si>
  <si>
    <t>기납부세액</t>
    <phoneticPr fontId="3" type="noConversion"/>
  </si>
  <si>
    <t>차감징수(환급)</t>
    <phoneticPr fontId="3" type="noConversion"/>
  </si>
  <si>
    <t>소득세</t>
    <phoneticPr fontId="3" type="noConversion"/>
  </si>
  <si>
    <t>농어촌특별세</t>
    <phoneticPr fontId="3" type="noConversion"/>
  </si>
  <si>
    <t>지방소득세</t>
    <phoneticPr fontId="3" type="noConversion"/>
  </si>
  <si>
    <t xml:space="preserve">  위 소득자료제출집계표의 제출내용을 제출합니다.</t>
    <phoneticPr fontId="3" type="noConversion"/>
  </si>
  <si>
    <t>징수(보고)의무자</t>
    <phoneticPr fontId="3" type="noConversion"/>
  </si>
  <si>
    <t>(서명 또는 인)</t>
    <phoneticPr fontId="3" type="noConversion"/>
  </si>
  <si>
    <t>천안</t>
    <phoneticPr fontId="3" type="noConversion"/>
  </si>
  <si>
    <t>세무서장 귀하</t>
    <phoneticPr fontId="3" type="noConversion"/>
  </si>
  <si>
    <t>작성요령</t>
    <phoneticPr fontId="3" type="noConversion"/>
  </si>
  <si>
    <t xml:space="preserve">1. 귀속연도별 이자소득, 배당소득, 근로소득, 기타소득(거주자), 사업소득(거주자), 사업연말, 비거주자의 사업․기타소득, 퇴직소득, </t>
    <phoneticPr fontId="3" type="noConversion"/>
  </si>
  <si>
    <t xml:space="preserve">    연금소득 등으로 구분하여 별지작성</t>
    <phoneticPr fontId="3" type="noConversion"/>
  </si>
  <si>
    <t>2. 매수 : 지급명세서의 매수(페이지 수)</t>
    <phoneticPr fontId="3" type="noConversion"/>
  </si>
  <si>
    <t>3. 건수 : 소득자 건수(명세서의 경우 라인 건수)</t>
    <phoneticPr fontId="3" type="noConversion"/>
  </si>
  <si>
    <t>4. 소득(수입)금액 : 총급여와 비과세 금액을 합계한 금액(원천징수이행상황신고서 상의 지급액과 동앨)</t>
    <phoneticPr fontId="3" type="noConversion"/>
  </si>
  <si>
    <t xml:space="preserve">    - 사업․기타소득의 경우 “소액부징수”를 제외함</t>
    <phoneticPr fontId="3" type="noConversion"/>
  </si>
  <si>
    <t>5. 원천징수세액 : 근로․사업연말․연금소득․퇴직소득은 결정세액을 기재하고 이자․배당․사업․기타소득의 경우에는 원천징수세액을 기재합니다.</t>
    <phoneticPr fontId="3" type="noConversion"/>
  </si>
  <si>
    <t>※ 해당 지급명세서를 서면으로 제출하는 경우에만 작성합니다.</t>
    <phoneticPr fontId="3" type="noConversion"/>
  </si>
  <si>
    <t>197㎜×210㎜ (백상지 60g/㎡)</t>
    <phoneticPr fontId="3" type="noConversion"/>
  </si>
  <si>
    <t>소득처분 - 인정상여</t>
    <phoneticPr fontId="3" type="noConversion"/>
  </si>
  <si>
    <t>차    액</t>
    <phoneticPr fontId="3" type="noConversion"/>
  </si>
  <si>
    <t>추가납부세액</t>
    <phoneticPr fontId="3" type="noConversion"/>
  </si>
  <si>
    <t>합계(부담세액)</t>
    <phoneticPr fontId="3" type="noConversion"/>
  </si>
  <si>
    <t>세무대리인</t>
    <phoneticPr fontId="3" type="noConversion"/>
  </si>
  <si>
    <t>:</t>
    <phoneticPr fontId="3" type="noConversion"/>
  </si>
  <si>
    <t>선우회계법인</t>
    <phoneticPr fontId="3" type="noConversion"/>
  </si>
  <si>
    <t>TEL</t>
    <phoneticPr fontId="3" type="noConversion"/>
  </si>
  <si>
    <t>041) 567-6764</t>
    <phoneticPr fontId="3" type="noConversion"/>
  </si>
  <si>
    <t>선우회계㈜</t>
  </si>
  <si>
    <t>인정상여금액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</si>
</sst>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\-##\-#####"/>
    <numFmt numFmtId="177" formatCode="000000\-0000000"/>
    <numFmt numFmtId="178" formatCode="#,##0;[Red]\▲#,##0"/>
    <numFmt numFmtId="179" formatCode="yyyy&quot;년&quot;\ m&quot;월&quot;\ d&quot;일&quot;;@"/>
    <numFmt numFmtId="180" formatCode="_-* #,##0_-;\▲\ #,##0_-;_-* &quot;-&quot;_-;_-@_-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8"/>
      <name val="견고딕"/>
      <family val="3"/>
      <charset val="129"/>
    </font>
    <font>
      <b/>
      <sz val="11"/>
      <color rgb="FF7030A0"/>
      <name val="돋움"/>
      <family val="3"/>
      <charset val="129"/>
    </font>
    <font>
      <b/>
      <sz val="14"/>
      <name val="돋움"/>
      <family val="3"/>
      <charset val="129"/>
    </font>
    <font>
      <sz val="9"/>
      <name val="돋움"/>
      <family val="3"/>
      <charset val="129"/>
    </font>
    <font>
      <b/>
      <sz val="11"/>
      <color rgb="FF002060"/>
      <name val="돋움"/>
      <family val="3"/>
      <charset val="129"/>
    </font>
    <font>
      <b/>
      <sz val="10"/>
      <color rgb="FF002060"/>
      <name val="돋움"/>
      <family val="3"/>
      <charset val="129"/>
    </font>
    <font>
      <sz val="11"/>
      <color rgb="FF7030A0"/>
      <name val="돋움"/>
      <family val="3"/>
      <charset val="129"/>
    </font>
    <font>
      <sz val="10"/>
      <color rgb="FF7030A0"/>
      <name val="돋움"/>
      <family val="3"/>
      <charset val="129"/>
    </font>
    <font>
      <sz val="10"/>
      <color rgb="FF002060"/>
      <name val="돋움"/>
      <family val="3"/>
      <charset val="129"/>
    </font>
    <font>
      <sz val="11"/>
      <color rgb="FF002060"/>
      <name val="돋움"/>
      <family val="3"/>
      <charset val="129"/>
    </font>
    <font>
      <sz val="12"/>
      <color rgb="FF7030A0"/>
      <name val="돋움"/>
      <family val="3"/>
      <charset val="129"/>
    </font>
    <font>
      <sz val="12"/>
      <name val="돋움"/>
      <family val="3"/>
      <charset val="129"/>
    </font>
    <font>
      <sz val="10.5"/>
      <name val="돋움"/>
      <family val="3"/>
      <charset val="129"/>
    </font>
    <font>
      <b/>
      <sz val="1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2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1"/>
      <color rgb="FF0070C0"/>
      <name val="돋움"/>
      <family val="3"/>
      <charset val="129"/>
    </font>
    <font>
      <b/>
      <sz val="12"/>
      <color rgb="FF00206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4" fontId="9" fillId="0" borderId="12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3" fontId="8" fillId="0" borderId="12" xfId="0" applyNumberFormat="1" applyFont="1" applyBorder="1" applyAlignment="1">
      <alignment horizontal="center" vertical="center" shrinkToFit="1"/>
    </xf>
    <xf numFmtId="41" fontId="8" fillId="0" borderId="12" xfId="1" applyFont="1" applyBorder="1" applyAlignment="1">
      <alignment horizontal="center" vertical="center" shrinkToFit="1"/>
    </xf>
    <xf numFmtId="41" fontId="8" fillId="0" borderId="7" xfId="1" applyFont="1" applyBorder="1" applyAlignment="1">
      <alignment horizontal="center" vertical="center" shrinkToFit="1"/>
    </xf>
    <xf numFmtId="41" fontId="8" fillId="0" borderId="8" xfId="1" applyFont="1" applyBorder="1" applyAlignment="1">
      <alignment horizontal="center" vertical="center" shrinkToFit="1"/>
    </xf>
    <xf numFmtId="41" fontId="8" fillId="0" borderId="20" xfId="1" applyFont="1" applyBorder="1" applyAlignment="1">
      <alignment horizontal="center" vertical="center" shrinkToFit="1"/>
    </xf>
    <xf numFmtId="41" fontId="10" fillId="0" borderId="7" xfId="1" applyFont="1" applyBorder="1" applyAlignment="1">
      <alignment horizontal="center" vertical="center" shrinkToFit="1"/>
    </xf>
    <xf numFmtId="41" fontId="10" fillId="0" borderId="8" xfId="1" applyFont="1" applyBorder="1" applyAlignment="1">
      <alignment horizontal="center" vertical="center" shrinkToFit="1"/>
    </xf>
    <xf numFmtId="41" fontId="10" fillId="0" borderId="20" xfId="1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41" fontId="9" fillId="0" borderId="12" xfId="1" applyFont="1" applyBorder="1" applyAlignment="1">
      <alignment horizontal="center" vertical="center"/>
    </xf>
    <xf numFmtId="41" fontId="11" fillId="0" borderId="12" xfId="1" applyFont="1" applyBorder="1" applyAlignment="1">
      <alignment horizontal="center" vertical="center"/>
    </xf>
    <xf numFmtId="41" fontId="9" fillId="0" borderId="7" xfId="1" applyFont="1" applyBorder="1" applyAlignment="1">
      <alignment horizontal="center" vertical="center"/>
    </xf>
    <xf numFmtId="41" fontId="11" fillId="0" borderId="25" xfId="1" applyFont="1" applyBorder="1" applyAlignment="1">
      <alignment horizontal="center" vertical="center"/>
    </xf>
    <xf numFmtId="41" fontId="11" fillId="0" borderId="26" xfId="1" applyFont="1" applyBorder="1" applyAlignment="1">
      <alignment horizontal="center" vertical="center"/>
    </xf>
    <xf numFmtId="41" fontId="11" fillId="0" borderId="27" xfId="1" applyFont="1" applyBorder="1" applyAlignment="1">
      <alignment horizontal="center" vertical="center"/>
    </xf>
    <xf numFmtId="41" fontId="11" fillId="0" borderId="20" xfId="1" applyFont="1" applyBorder="1" applyAlignment="1">
      <alignment horizontal="center" vertical="center"/>
    </xf>
    <xf numFmtId="41" fontId="11" fillId="0" borderId="7" xfId="1" applyFont="1" applyBorder="1" applyAlignment="1">
      <alignment horizontal="center" vertical="center"/>
    </xf>
    <xf numFmtId="178" fontId="12" fillId="0" borderId="20" xfId="1" applyNumberFormat="1" applyFont="1" applyBorder="1" applyAlignment="1">
      <alignment horizontal="center" vertical="center"/>
    </xf>
    <xf numFmtId="178" fontId="12" fillId="0" borderId="12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78" fontId="11" fillId="0" borderId="28" xfId="1" applyNumberFormat="1" applyFont="1" applyBorder="1" applyAlignment="1">
      <alignment horizontal="center" vertical="center"/>
    </xf>
    <xf numFmtId="178" fontId="11" fillId="0" borderId="29" xfId="1" applyNumberFormat="1" applyFont="1" applyBorder="1" applyAlignment="1">
      <alignment horizontal="center" vertical="center"/>
    </xf>
    <xf numFmtId="178" fontId="11" fillId="0" borderId="30" xfId="1" applyNumberFormat="1" applyFont="1" applyBorder="1" applyAlignment="1">
      <alignment horizontal="center" vertical="center"/>
    </xf>
    <xf numFmtId="179" fontId="13" fillId="0" borderId="13" xfId="0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6" fillId="0" borderId="0" xfId="0" applyFont="1">
      <alignment vertical="center"/>
    </xf>
    <xf numFmtId="0" fontId="16" fillId="0" borderId="0" xfId="0" quotePrefix="1" applyFo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0" fillId="0" borderId="20" xfId="0" applyBorder="1" applyAlignment="1">
      <alignment horizontal="distributed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14" fontId="22" fillId="0" borderId="21" xfId="0" applyNumberFormat="1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3" fontId="21" fillId="0" borderId="21" xfId="0" applyNumberFormat="1" applyFont="1" applyBorder="1" applyAlignment="1">
      <alignment horizontal="center" vertical="center" shrinkToFit="1"/>
    </xf>
    <xf numFmtId="41" fontId="21" fillId="0" borderId="21" xfId="1" applyFont="1" applyBorder="1" applyAlignment="1">
      <alignment horizontal="center" vertical="center" shrinkToFit="1"/>
    </xf>
    <xf numFmtId="41" fontId="21" fillId="0" borderId="1" xfId="1" applyFont="1" applyBorder="1" applyAlignment="1">
      <alignment horizontal="center" vertical="center" shrinkToFit="1"/>
    </xf>
    <xf numFmtId="41" fontId="21" fillId="0" borderId="2" xfId="1" applyFont="1" applyBorder="1" applyAlignment="1">
      <alignment horizontal="center" vertical="center" shrinkToFit="1"/>
    </xf>
    <xf numFmtId="41" fontId="21" fillId="0" borderId="3" xfId="1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14" fontId="11" fillId="0" borderId="31" xfId="0" applyNumberFormat="1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41" fontId="10" fillId="0" borderId="31" xfId="1" applyFont="1" applyBorder="1" applyAlignment="1">
      <alignment horizontal="center" vertical="center" shrinkToFit="1"/>
    </xf>
    <xf numFmtId="41" fontId="10" fillId="0" borderId="4" xfId="1" applyFont="1" applyBorder="1" applyAlignment="1">
      <alignment horizontal="center" vertical="center" shrinkToFit="1"/>
    </xf>
    <xf numFmtId="41" fontId="10" fillId="0" borderId="5" xfId="1" applyFont="1" applyBorder="1" applyAlignment="1">
      <alignment horizontal="center" vertical="center" shrinkToFit="1"/>
    </xf>
    <xf numFmtId="41" fontId="10" fillId="0" borderId="16" xfId="1" applyFont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/>
    </xf>
    <xf numFmtId="41" fontId="23" fillId="3" borderId="31" xfId="1" applyFont="1" applyFill="1" applyBorder="1" applyAlignment="1">
      <alignment horizontal="center" vertical="center" shrinkToFit="1"/>
    </xf>
    <xf numFmtId="41" fontId="24" fillId="3" borderId="31" xfId="1" applyFont="1" applyFill="1" applyBorder="1" applyAlignment="1">
      <alignment horizontal="center" vertical="center" shrinkToFit="1"/>
    </xf>
    <xf numFmtId="41" fontId="24" fillId="3" borderId="4" xfId="1" applyFont="1" applyFill="1" applyBorder="1" applyAlignment="1">
      <alignment horizontal="center" vertical="center" shrinkToFit="1"/>
    </xf>
    <xf numFmtId="41" fontId="24" fillId="3" borderId="5" xfId="1" applyFont="1" applyFill="1" applyBorder="1" applyAlignment="1">
      <alignment horizontal="center" vertical="center" shrinkToFit="1"/>
    </xf>
    <xf numFmtId="41" fontId="24" fillId="3" borderId="16" xfId="1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23" fillId="0" borderId="0" xfId="1" applyFont="1" applyBorder="1" applyAlignment="1">
      <alignment horizontal="center" vertical="center" shrinkToFit="1"/>
    </xf>
    <xf numFmtId="41" fontId="23" fillId="0" borderId="6" xfId="1" applyFont="1" applyBorder="1" applyAlignment="1">
      <alignment horizontal="center" vertical="center" shrinkToFit="1"/>
    </xf>
    <xf numFmtId="41" fontId="22" fillId="0" borderId="21" xfId="1" applyFont="1" applyBorder="1" applyAlignment="1">
      <alignment horizontal="center" vertical="center"/>
    </xf>
    <xf numFmtId="180" fontId="22" fillId="0" borderId="21" xfId="1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41" fontId="11" fillId="0" borderId="31" xfId="1" applyFont="1" applyBorder="1" applyAlignment="1">
      <alignment horizontal="center" vertical="center"/>
    </xf>
    <xf numFmtId="180" fontId="12" fillId="0" borderId="31" xfId="1" applyNumberFormat="1" applyFont="1" applyBorder="1" applyAlignment="1">
      <alignment horizontal="right" vertical="center"/>
    </xf>
    <xf numFmtId="41" fontId="12" fillId="0" borderId="31" xfId="1" applyFont="1" applyBorder="1" applyAlignment="1">
      <alignment horizontal="center" vertical="center"/>
    </xf>
    <xf numFmtId="41" fontId="25" fillId="0" borderId="12" xfId="0" applyNumberFormat="1" applyFont="1" applyBorder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0" fontId="10" fillId="0" borderId="0" xfId="0" applyFont="1" applyAlignment="1">
      <alignment horizontal="center" vertical="center"/>
    </xf>
    <xf numFmtId="0" fontId="16" fillId="0" borderId="2" xfId="0" applyFont="1" applyBorder="1">
      <alignment vertical="center"/>
    </xf>
    <xf numFmtId="0" fontId="17" fillId="0" borderId="5" xfId="0" applyFont="1" applyBorder="1">
      <alignment vertical="center"/>
    </xf>
    <xf numFmtId="3" fontId="10" fillId="0" borderId="12" xfId="0" applyNumberFormat="1" applyFont="1" applyBorder="1">
      <alignment vertical="center"/>
    </xf>
    <xf numFmtId="3" fontId="13" fillId="0" borderId="31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41" fontId="13" fillId="0" borderId="31" xfId="1" applyFont="1" applyBorder="1" applyAlignment="1">
      <alignment horizontal="center" vertical="center" shrinkToFit="1"/>
    </xf>
    <xf numFmtId="41" fontId="13" fillId="0" borderId="4" xfId="1" applyFont="1" applyBorder="1" applyAlignment="1">
      <alignment horizontal="center" vertical="center" shrinkToFit="1"/>
    </xf>
    <xf numFmtId="41" fontId="13" fillId="0" borderId="5" xfId="1" applyFont="1" applyBorder="1" applyAlignment="1">
      <alignment horizontal="center" vertical="center" shrinkToFit="1"/>
    </xf>
    <xf numFmtId="41" fontId="13" fillId="0" borderId="16" xfId="1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47625</xdr:rowOff>
    </xdr:from>
    <xdr:to>
      <xdr:col>3</xdr:col>
      <xdr:colOff>161925</xdr:colOff>
      <xdr:row>21</xdr:row>
      <xdr:rowOff>163945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8F0C212-05FB-4823-BAE9-A253207D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76700"/>
          <a:ext cx="1162050" cy="440170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8</xdr:row>
      <xdr:rowOff>0</xdr:rowOff>
    </xdr:from>
    <xdr:to>
      <xdr:col>66</xdr:col>
      <xdr:colOff>191859</xdr:colOff>
      <xdr:row>40</xdr:row>
      <xdr:rowOff>96020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544F404-767E-4AD2-84FD-C27F54249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0" y="1819275"/>
          <a:ext cx="9735909" cy="5515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21</xdr:row>
      <xdr:rowOff>17463</xdr:rowOff>
    </xdr:from>
    <xdr:to>
      <xdr:col>5</xdr:col>
      <xdr:colOff>114300</xdr:colOff>
      <xdr:row>23</xdr:row>
      <xdr:rowOff>181408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872B0D6-C6F1-4D71-87FF-170AE65A2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408488"/>
          <a:ext cx="1162050" cy="440170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23</xdr:row>
      <xdr:rowOff>0</xdr:rowOff>
    </xdr:from>
    <xdr:to>
      <xdr:col>52</xdr:col>
      <xdr:colOff>162794</xdr:colOff>
      <xdr:row>37</xdr:row>
      <xdr:rowOff>152728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BF8854D-4563-42AB-BF56-D478E785F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650" y="4667250"/>
          <a:ext cx="6230219" cy="23530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36</xdr:col>
      <xdr:colOff>68038</xdr:colOff>
      <xdr:row>76</xdr:row>
      <xdr:rowOff>143756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1488C721-3926-4CEB-889F-3154C3A12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81875"/>
          <a:ext cx="9764488" cy="6315956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41</xdr:row>
      <xdr:rowOff>0</xdr:rowOff>
    </xdr:from>
    <xdr:to>
      <xdr:col>64</xdr:col>
      <xdr:colOff>249010</xdr:colOff>
      <xdr:row>81</xdr:row>
      <xdr:rowOff>153378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9B1CB4CF-D76C-408A-BFE7-1B8E4E26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650" y="7553325"/>
          <a:ext cx="9745435" cy="7011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ownloads/&#51312;&#49464;&#49892;%202019&#45380;_&#44540;&#47196;&#49548;&#46301;&#50896;&#52380;&#51669;&#49688;&#50689;&#49688;&#51613;,&#49548;&#46301;&#44277;&#51228;&#49888;&#52397;&#49436;-(2020-04-10)%20&#51452;&#54889;&#44508;&#51089;&#494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ERVER\Public\Documents\&#44288;&#47532;&#51032;&#52285;\&#49464;&#47924;&#49888;&#44256;&#44288;&#47532;\5%20-%20&#50672;&#47568;&#51221;&#49328;\2017&#45380;%20&#44480;&#49549;\2017&#45380;%20&#44480;&#49549;%20&#50672;&#47568;&#51221;&#49328;%20&#49888;&#52397;&#49436;(&#44036;&#45800;)%20%20-%20&#49440;&#50864;&#54924;&#44228;&#48277;&#51064;%20(&#51452;&#54889;&#44508;)2-&#51228;&#52636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backup/GFC/&#52968;&#49444;&#54021;&#44288;&#47144;&#49464;&#47924;&#51088;&#47308;/&#53748;&#51649;&#44552;/2011&#45380;&#44480;&#49549;%20&#53748;&#51649;&#44552;%20&#49328;&#51221;-&#50641;&#49472;%20&#51452;&#54889;&#44508;%20&#51089;&#49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5236;%20&#47928;&#49436;/AppData/Roaming/Microsoft/Excel/NEW-2013&#45380;&#51333;&#54633;&#49548;&#46301;&#49464;&#52404;&#53356;&#47532;&#49828;&#53944;(&#51649;&#5089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48148;&#53461;%20&#54868;&#47732;/&#48277;&#51064;&#51088;&#44552;&#50868;&#50868;&#50689;&#51204;&#47029;(CEO%20PLAN)/&#48277;&#51064;&#47749;&#51032;(CEO%20PLAN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본"/>
      <sheetName val="문재인"/>
      <sheetName val="K-TIGER"/>
      <sheetName val="샘플"/>
      <sheetName val="원본-근로소득원천징수영수증"/>
      <sheetName val="구분선"/>
      <sheetName val="주홍선"/>
      <sheetName val="주황규"/>
      <sheetName val="인정상여 요약"/>
      <sheetName val="세율"/>
      <sheetName val="소득자료제출집계표(수정전)"/>
      <sheetName val="소득자료제출집계표 (수정후) - 세무서제출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6">
          <cell r="B16">
            <v>43931</v>
          </cell>
        </row>
        <row r="21">
          <cell r="D21" t="str">
            <v>근로소득</v>
          </cell>
        </row>
      </sheetData>
      <sheetData sheetId="9">
        <row r="5">
          <cell r="B5">
            <v>0</v>
          </cell>
          <cell r="C5">
            <v>12000000</v>
          </cell>
          <cell r="D5">
            <v>0.06</v>
          </cell>
          <cell r="E5">
            <v>0</v>
          </cell>
        </row>
        <row r="6">
          <cell r="B6">
            <v>12000001</v>
          </cell>
          <cell r="C6">
            <v>46000000</v>
          </cell>
          <cell r="D6">
            <v>0.15</v>
          </cell>
          <cell r="E6">
            <v>-1080000</v>
          </cell>
        </row>
        <row r="7">
          <cell r="B7">
            <v>46000001</v>
          </cell>
          <cell r="C7">
            <v>88000000</v>
          </cell>
          <cell r="D7">
            <v>0.24</v>
          </cell>
          <cell r="E7">
            <v>-5220000</v>
          </cell>
        </row>
        <row r="8">
          <cell r="B8">
            <v>88000001</v>
          </cell>
          <cell r="C8">
            <v>150000000</v>
          </cell>
          <cell r="D8">
            <v>0.35</v>
          </cell>
          <cell r="E8">
            <v>-14900000</v>
          </cell>
        </row>
        <row r="9">
          <cell r="B9">
            <v>150000001</v>
          </cell>
          <cell r="C9">
            <v>300000000</v>
          </cell>
          <cell r="D9">
            <v>0.38</v>
          </cell>
          <cell r="E9">
            <v>-19400000</v>
          </cell>
        </row>
        <row r="10">
          <cell r="B10">
            <v>300000001</v>
          </cell>
          <cell r="C10">
            <v>500000000</v>
          </cell>
          <cell r="D10">
            <v>0.4</v>
          </cell>
          <cell r="E10">
            <v>-25400000</v>
          </cell>
        </row>
        <row r="11">
          <cell r="B11">
            <v>500000001</v>
          </cell>
          <cell r="C11">
            <v>1E+16</v>
          </cell>
          <cell r="D11">
            <v>0.42</v>
          </cell>
          <cell r="E11">
            <v>-35400000</v>
          </cell>
        </row>
      </sheetData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메모"/>
      <sheetName val="신청서(1)"/>
      <sheetName val="안분"/>
      <sheetName val="중소기업취업감면"/>
      <sheetName val="야간근로수당"/>
      <sheetName val="위탁아동"/>
      <sheetName val="기부금"/>
      <sheetName val="근로자신청서(복잡)"/>
      <sheetName val="근로자신청서(간단)"/>
      <sheetName val="신용카드"/>
    </sheetNames>
    <sheetDataSet>
      <sheetData sheetId="0"/>
      <sheetData sheetId="1">
        <row r="48">
          <cell r="BI48">
            <v>0</v>
          </cell>
          <cell r="BJ48">
            <v>5000000</v>
          </cell>
          <cell r="BK48">
            <v>0</v>
          </cell>
          <cell r="BL48">
            <v>0</v>
          </cell>
          <cell r="BM48">
            <v>0.7</v>
          </cell>
          <cell r="BN48">
            <v>29029413</v>
          </cell>
          <cell r="BO48">
            <v>12441177</v>
          </cell>
        </row>
        <row r="49">
          <cell r="BI49">
            <v>5000001</v>
          </cell>
          <cell r="BJ49">
            <v>15000000</v>
          </cell>
          <cell r="BK49">
            <v>3500000</v>
          </cell>
          <cell r="BL49">
            <v>5000000</v>
          </cell>
          <cell r="BM49">
            <v>0.4</v>
          </cell>
          <cell r="BN49">
            <v>18088236</v>
          </cell>
          <cell r="BO49">
            <v>23382354</v>
          </cell>
        </row>
        <row r="50">
          <cell r="BI50">
            <v>15000001</v>
          </cell>
          <cell r="BJ50">
            <v>45000000</v>
          </cell>
          <cell r="BK50">
            <v>7500000</v>
          </cell>
          <cell r="BL50">
            <v>15000000</v>
          </cell>
          <cell r="BM50">
            <v>0.15</v>
          </cell>
          <cell r="BN50">
            <v>11470588.5</v>
          </cell>
          <cell r="BO50">
            <v>30000001.5</v>
          </cell>
        </row>
        <row r="51">
          <cell r="BI51">
            <v>45000001</v>
          </cell>
          <cell r="BJ51">
            <v>100000000</v>
          </cell>
          <cell r="BK51">
            <v>12000000</v>
          </cell>
          <cell r="BL51">
            <v>45000000</v>
          </cell>
          <cell r="BM51">
            <v>0.05</v>
          </cell>
          <cell r="BN51">
            <v>11823529.5</v>
          </cell>
          <cell r="BO51">
            <v>29647060.5</v>
          </cell>
        </row>
        <row r="52">
          <cell r="BI52">
            <v>100000001</v>
          </cell>
          <cell r="BJ52">
            <v>1E+17</v>
          </cell>
          <cell r="BK52">
            <v>14750000</v>
          </cell>
          <cell r="BL52">
            <v>100000000</v>
          </cell>
          <cell r="BM52">
            <v>0.02</v>
          </cell>
          <cell r="BN52">
            <v>13579411.800000001</v>
          </cell>
          <cell r="BO52">
            <v>27891178.199999999</v>
          </cell>
        </row>
      </sheetData>
      <sheetData sheetId="2">
        <row r="9">
          <cell r="I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급여계산방법"/>
      <sheetName val="세율(배포용)"/>
      <sheetName val="세율"/>
      <sheetName val="퇴직금산정내역(2009)"/>
      <sheetName val="퇴직금산정내역 (2010)"/>
      <sheetName val="퇴직금산정내역 (2011)"/>
      <sheetName val="퇴직금계산산식"/>
    </sheetNames>
    <sheetDataSet>
      <sheetData sheetId="0"/>
      <sheetData sheetId="1"/>
      <sheetData sheetId="2">
        <row r="9">
          <cell r="F9">
            <v>0</v>
          </cell>
          <cell r="G9">
            <v>12000000</v>
          </cell>
          <cell r="H9">
            <v>0.06</v>
          </cell>
          <cell r="I9">
            <v>0</v>
          </cell>
          <cell r="K9">
            <v>0</v>
          </cell>
          <cell r="L9">
            <v>12000000</v>
          </cell>
          <cell r="M9">
            <v>0.06</v>
          </cell>
          <cell r="N9">
            <v>0</v>
          </cell>
        </row>
        <row r="10">
          <cell r="F10">
            <v>12000001</v>
          </cell>
          <cell r="G10">
            <v>46000000</v>
          </cell>
          <cell r="H10">
            <v>0.16</v>
          </cell>
          <cell r="I10">
            <v>-1200000</v>
          </cell>
          <cell r="K10">
            <v>12000001</v>
          </cell>
          <cell r="L10">
            <v>46000000</v>
          </cell>
          <cell r="M10">
            <v>0.15</v>
          </cell>
          <cell r="N10">
            <v>-1080000</v>
          </cell>
        </row>
        <row r="11">
          <cell r="F11">
            <v>46000001</v>
          </cell>
          <cell r="G11">
            <v>88000000</v>
          </cell>
          <cell r="H11">
            <v>0.25</v>
          </cell>
          <cell r="I11">
            <v>-5340000</v>
          </cell>
          <cell r="K11">
            <v>46000001</v>
          </cell>
          <cell r="L11">
            <v>88000000</v>
          </cell>
          <cell r="M11">
            <v>0.24</v>
          </cell>
          <cell r="N11">
            <v>-5220000</v>
          </cell>
        </row>
        <row r="12">
          <cell r="F12">
            <v>88000001</v>
          </cell>
          <cell r="G12">
            <v>1E+26</v>
          </cell>
          <cell r="H12">
            <v>0.35</v>
          </cell>
          <cell r="I12">
            <v>-14140000</v>
          </cell>
          <cell r="K12">
            <v>88000001</v>
          </cell>
          <cell r="L12">
            <v>1E+26</v>
          </cell>
          <cell r="M12">
            <v>0.35</v>
          </cell>
          <cell r="N12">
            <v>-14900000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누진공제구하는 식"/>
      <sheetName val="진료유형별비보험수입금액"/>
      <sheetName val="BACKUP"/>
      <sheetName val="간략식"/>
      <sheetName val="세율"/>
      <sheetName val="데이타"/>
      <sheetName val="신용카드-원본"/>
      <sheetName val="2012부담세액"/>
      <sheetName val="기장의무의구분"/>
      <sheetName val="학원매출내역"/>
      <sheetName val="치과준비서류"/>
      <sheetName val="의원매출내역"/>
      <sheetName val="의원매출내역 (3)"/>
      <sheetName val="치과매출내역1 (2)"/>
      <sheetName val="치과매출내역1"/>
      <sheetName val="치과매출내역1 (3)"/>
      <sheetName val="병원매출내역1 (3)"/>
      <sheetName val="수입금액검토1"/>
      <sheetName val="수입금액검토2"/>
      <sheetName val="비영리법인-세금계산서합계표"/>
      <sheetName val="병의원2013-원본"/>
      <sheetName val="의원2013-원본"/>
      <sheetName val="면세2013-원본"/>
      <sheetName val="종합소득세2013-원본"/>
      <sheetName val="노종성"/>
      <sheetName val="임창선"/>
      <sheetName val="노희선"/>
      <sheetName val="전용환"/>
      <sheetName val="안옥철교수"/>
      <sheetName val="돈스쿨"/>
      <sheetName val="현대빌딩"/>
      <sheetName val="고아르"/>
      <sheetName val="요구서류"/>
      <sheetName val="하누돈"/>
      <sheetName val="통티닭강정"/>
      <sheetName val="선아화장품"/>
      <sheetName val="신나는푸드"/>
      <sheetName val="김정주"/>
      <sheetName val="김평식임대"/>
      <sheetName val="유향무임대"/>
      <sheetName val="비타민노래클럽"/>
      <sheetName val="싸이노래클럽"/>
      <sheetName val="화종빌딩"/>
      <sheetName val="하트노래클럽"/>
      <sheetName val="트루리"/>
      <sheetName val="이경출(인적)"/>
      <sheetName val="물방울치과의원(성헌모)"/>
      <sheetName val="늘봄축산2013"/>
      <sheetName val="농심축산물도매센타(아산) 2013"/>
      <sheetName val="축산사랑제천-2013"/>
      <sheetName val="농심축산물도매센타(제천)"/>
      <sheetName val="축산사랑도매센타(경산)"/>
      <sheetName val="축산사랑(천안사직)"/>
      <sheetName val="샘치과2013"/>
      <sheetName val="메디안정형외과의원2013"/>
      <sheetName val="손희열임대2013"/>
      <sheetName val="해법영어교실"/>
      <sheetName val="대치학원"/>
      <sheetName val="삼성영어새샘어학원2013"/>
      <sheetName val="삼성영어부성어학원-2013"/>
      <sheetName val="삼성영어두정어학원2013"/>
      <sheetName val="삼성영어백석학원"/>
      <sheetName val="잇플란트치과의원-2013"/>
      <sheetName val="세금계산서입력 (2)"/>
      <sheetName val="2013-장미꽃농원"/>
      <sheetName val="2013-천사재가"/>
      <sheetName val="2013-천사재가내역"/>
      <sheetName val="2013-가우스수학전문학원"/>
      <sheetName val="2012-가우스수학전문학원"/>
      <sheetName val="2013-학우서림"/>
      <sheetName val="Sheet4"/>
      <sheetName val="2012-학우서림"/>
      <sheetName val="2013-물방울치과"/>
      <sheetName val="Sheet3"/>
      <sheetName val="2012-물방울치과의원(아산)"/>
      <sheetName val="2013-현대정육점"/>
      <sheetName val="Sheet1"/>
      <sheetName val="2012-현대정육점"/>
      <sheetName val="2013-청산한우명가"/>
      <sheetName val="신카매출"/>
      <sheetName val="2012-청산한우명가"/>
      <sheetName val="2013-직산화원"/>
      <sheetName val="Sheet2"/>
      <sheetName val="2012-직산화원"/>
      <sheetName val="2012-해법영어교실"/>
      <sheetName val="2013-대운꽃도매"/>
      <sheetName val="Sheet5"/>
      <sheetName val="2012-천사재가복지센터"/>
      <sheetName val="천사재가인건비"/>
      <sheetName val="2012-장미꽃농원"/>
      <sheetName val="2012-햇살정육점"/>
      <sheetName val="현대병원"/>
      <sheetName val="물방울치과(천안)"/>
      <sheetName val="늘봄축산"/>
      <sheetName val="농심축산물도매센타(아산)"/>
      <sheetName val="YES영재사관학원"/>
      <sheetName val="임정혁조각가"/>
      <sheetName val="돈마루축산"/>
      <sheetName val="손희열임대"/>
      <sheetName val="삼성영어두정어학원"/>
      <sheetName val="삼성영어부성어학원"/>
      <sheetName val="샘치과"/>
      <sheetName val="메디안정형외과의원"/>
      <sheetName val="면세2012-삼성영어새샘어학원"/>
      <sheetName val="2012-대운꽃도매"/>
      <sheetName val="2011-박현서"/>
      <sheetName val="2011-홍성우"/>
      <sheetName val="2011-김운수"/>
      <sheetName val="2011-김태연"/>
      <sheetName val="2011-청산한우명가"/>
      <sheetName val="2011-현대정육점"/>
      <sheetName val="2011-박찬성"/>
      <sheetName val="2011-이상진"/>
      <sheetName val="2012-이상진"/>
      <sheetName val="2011-유식근"/>
      <sheetName val="2011-유영완"/>
      <sheetName val="권오남"/>
    </sheetNames>
    <sheetDataSet>
      <sheetData sheetId="0"/>
      <sheetData sheetId="1"/>
      <sheetData sheetId="2">
        <row r="12">
          <cell r="K12">
            <v>0</v>
          </cell>
          <cell r="L12">
            <v>12000000</v>
          </cell>
          <cell r="M12">
            <v>0.06</v>
          </cell>
          <cell r="N12">
            <v>0</v>
          </cell>
        </row>
        <row r="13">
          <cell r="K13">
            <v>12000001</v>
          </cell>
          <cell r="L13">
            <v>46000000</v>
          </cell>
          <cell r="M13">
            <v>0.15</v>
          </cell>
          <cell r="N13">
            <v>-1080000</v>
          </cell>
        </row>
        <row r="14">
          <cell r="K14">
            <v>46000001</v>
          </cell>
          <cell r="L14">
            <v>88000000</v>
          </cell>
          <cell r="M14">
            <v>0.24</v>
          </cell>
          <cell r="N14">
            <v>-5220000</v>
          </cell>
        </row>
        <row r="15">
          <cell r="K15">
            <v>88000001</v>
          </cell>
          <cell r="L15">
            <v>300000000</v>
          </cell>
          <cell r="M15">
            <v>0.35</v>
          </cell>
          <cell r="N15">
            <v>-14900000</v>
          </cell>
        </row>
        <row r="16">
          <cell r="K16">
            <v>300000001</v>
          </cell>
          <cell r="L16">
            <v>1000000000001</v>
          </cell>
          <cell r="M16">
            <v>0.38</v>
          </cell>
          <cell r="N16">
            <v>-23900000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금산정내역 (2011)"/>
      <sheetName val="퇴직급여계산방법"/>
      <sheetName val="퇴직금계산산식"/>
      <sheetName val="세율연혁(자동)"/>
      <sheetName val="세율(자동)"/>
      <sheetName val="누진공제구하는 식"/>
      <sheetName val="세율(배포용)"/>
      <sheetName val="Sheet1"/>
      <sheetName val="근로소득공제"/>
      <sheetName val="퇴직소득공제"/>
      <sheetName val="연금소득공제"/>
      <sheetName val="법인명의(CEO PLAN)"/>
      <sheetName val="산재보험요율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Sheet101"/>
      <sheetName val="Sheet102"/>
      <sheetName val="Sheet103"/>
      <sheetName val="Sheet104"/>
      <sheetName val="Sheet105"/>
      <sheetName val="Sheet106"/>
      <sheetName val="Sheet107"/>
      <sheetName val="Sheet108"/>
      <sheetName val="Sheet109"/>
      <sheetName val="Sheet110"/>
      <sheetName val="Sheet111"/>
      <sheetName val="Sheet112"/>
      <sheetName val="Sheet113"/>
      <sheetName val="Sheet114"/>
      <sheetName val="Sheet115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125"/>
      <sheetName val="Sheet126"/>
      <sheetName val="Sheet127"/>
      <sheetName val="Sheet128"/>
      <sheetName val="Sheet129"/>
      <sheetName val="Sheet130"/>
      <sheetName val="Sheet131"/>
      <sheetName val="Sheet132"/>
      <sheetName val="Sheet133"/>
      <sheetName val="Sheet134"/>
      <sheetName val="Sheet135"/>
      <sheetName val="Sheet136"/>
      <sheetName val="Sheet137"/>
      <sheetName val="Sheet138"/>
      <sheetName val="Sheet139"/>
      <sheetName val="Sheet140"/>
      <sheetName val="Sheet141"/>
      <sheetName val="Sheet142"/>
      <sheetName val="Sheet143"/>
      <sheetName val="Sheet144"/>
      <sheetName val="Sheet145"/>
      <sheetName val="Sheet146"/>
      <sheetName val="Sheet147"/>
      <sheetName val="Sheet148"/>
      <sheetName val="Sheet149"/>
      <sheetName val="Sheet150"/>
      <sheetName val="Sheet151"/>
      <sheetName val="Sheet152"/>
      <sheetName val="Sheet153"/>
      <sheetName val="Sheet154"/>
      <sheetName val="Sheet155"/>
      <sheetName val="Sheet156"/>
      <sheetName val="Sheet157"/>
      <sheetName val="Sheet158"/>
      <sheetName val="Sheet159"/>
      <sheetName val="Sheet160"/>
      <sheetName val="Sheet161"/>
      <sheetName val="Sheet162"/>
      <sheetName val="Sheet163"/>
      <sheetName val="Sheet164"/>
      <sheetName val="Sheet165"/>
      <sheetName val="Sheet166"/>
      <sheetName val="Sheet167"/>
      <sheetName val="Sheet168"/>
      <sheetName val="Sheet169"/>
      <sheetName val="Sheet170"/>
      <sheetName val="Sheet171"/>
      <sheetName val="Sheet172"/>
      <sheetName val="Sheet173"/>
      <sheetName val="Sheet174"/>
      <sheetName val="Sheet175"/>
      <sheetName val="Sheet176"/>
      <sheetName val="Sheet177"/>
      <sheetName val="Sheet178"/>
      <sheetName val="Sheet179"/>
      <sheetName val="Sheet180"/>
      <sheetName val="Sheet181"/>
      <sheetName val="Sheet182"/>
      <sheetName val="Sheet183"/>
      <sheetName val="Sheet184"/>
      <sheetName val="Sheet185"/>
      <sheetName val="Sheet186"/>
      <sheetName val="Sheet187"/>
      <sheetName val="Sheet188"/>
      <sheetName val="Sheet189"/>
      <sheetName val="Sheet190"/>
      <sheetName val="Sheet191"/>
      <sheetName val="Sheet192"/>
      <sheetName val="Sheet193"/>
      <sheetName val="Sheet194"/>
      <sheetName val="Sheet195"/>
      <sheetName val="Sheet196"/>
      <sheetName val="Sheet197"/>
      <sheetName val="Sheet198"/>
      <sheetName val="Sheet199"/>
      <sheetName val="Sheet200"/>
      <sheetName val="Sheet201"/>
      <sheetName val="Sheet202"/>
      <sheetName val="Sheet203"/>
      <sheetName val="Sheet204"/>
      <sheetName val="Sheet205"/>
      <sheetName val="Sheet206"/>
      <sheetName val="Sheet207"/>
      <sheetName val="Sheet208"/>
      <sheetName val="Sheet209"/>
      <sheetName val="Sheet210"/>
      <sheetName val="Sheet211"/>
      <sheetName val="Sheet212"/>
      <sheetName val="Sheet213"/>
      <sheetName val="Sheet214"/>
      <sheetName val="Sheet215"/>
      <sheetName val="Sheet216"/>
      <sheetName val="Sheet217"/>
      <sheetName val="Sheet218"/>
      <sheetName val="Sheet219"/>
      <sheetName val="Sheet220"/>
      <sheetName val="Sheet221"/>
      <sheetName val="Sheet222"/>
      <sheetName val="Sheet223"/>
      <sheetName val="Sheet224"/>
      <sheetName val="Sheet225"/>
      <sheetName val="Sheet226"/>
      <sheetName val="Sheet227"/>
      <sheetName val="Sheet228"/>
      <sheetName val="Sheet229"/>
      <sheetName val="Sheet230"/>
      <sheetName val="Sheet231"/>
      <sheetName val="Sheet232"/>
      <sheetName val="Sheet233"/>
      <sheetName val="Sheet234"/>
      <sheetName val="Sheet235"/>
      <sheetName val="Sheet236"/>
      <sheetName val="Sheet237"/>
      <sheetName val="Sheet238"/>
      <sheetName val="Sheet239"/>
      <sheetName val="Sheet240"/>
      <sheetName val="Sheet241"/>
      <sheetName val="Sheet242"/>
      <sheetName val="Sheet243"/>
      <sheetName val="Sheet244"/>
      <sheetName val="Sheet245"/>
      <sheetName val="Sheet246"/>
      <sheetName val="Sheet247"/>
      <sheetName val="Sheet248"/>
      <sheetName val="Sheet249"/>
      <sheetName val="Sheet250"/>
      <sheetName val="Sheet251"/>
      <sheetName val="Sheet252"/>
      <sheetName val="Sheet253"/>
      <sheetName val="Sheet254"/>
      <sheetName val="Sheet255"/>
    </sheetNames>
    <sheetDataSet>
      <sheetData sheetId="0"/>
      <sheetData sheetId="1"/>
      <sheetData sheetId="2"/>
      <sheetData sheetId="3"/>
      <sheetData sheetId="4">
        <row r="11">
          <cell r="K11">
            <v>0</v>
          </cell>
          <cell r="L11">
            <v>12000000</v>
          </cell>
          <cell r="M11">
            <v>0.06</v>
          </cell>
          <cell r="N11">
            <v>0</v>
          </cell>
          <cell r="P11">
            <v>0</v>
          </cell>
          <cell r="Q11">
            <v>12000000</v>
          </cell>
          <cell r="R11">
            <v>0.06</v>
          </cell>
          <cell r="S11">
            <v>0</v>
          </cell>
        </row>
        <row r="12">
          <cell r="K12">
            <v>12000001</v>
          </cell>
          <cell r="L12">
            <v>46000000</v>
          </cell>
          <cell r="M12">
            <v>0.15</v>
          </cell>
          <cell r="N12">
            <v>-1080000</v>
          </cell>
          <cell r="P12">
            <v>12000001</v>
          </cell>
          <cell r="Q12">
            <v>46000000</v>
          </cell>
          <cell r="R12">
            <v>0.15</v>
          </cell>
          <cell r="S12">
            <v>-1080000</v>
          </cell>
        </row>
        <row r="13">
          <cell r="K13">
            <v>46000001</v>
          </cell>
          <cell r="L13">
            <v>88000000</v>
          </cell>
          <cell r="M13">
            <v>0.24</v>
          </cell>
          <cell r="N13">
            <v>-5220000</v>
          </cell>
          <cell r="P13">
            <v>46000001</v>
          </cell>
          <cell r="Q13">
            <v>88000000</v>
          </cell>
          <cell r="R13">
            <v>0.24</v>
          </cell>
          <cell r="S13">
            <v>-5220000</v>
          </cell>
        </row>
        <row r="14">
          <cell r="K14">
            <v>88000001</v>
          </cell>
          <cell r="L14">
            <v>1000000000000</v>
          </cell>
          <cell r="M14">
            <v>0.35</v>
          </cell>
          <cell r="N14">
            <v>-14900000</v>
          </cell>
          <cell r="P14">
            <v>88000001</v>
          </cell>
          <cell r="Q14">
            <v>1000000000000</v>
          </cell>
          <cell r="R14">
            <v>0.33</v>
          </cell>
          <cell r="S14">
            <v>-13140000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36A34-3B5C-4AC3-ADF8-4BFB7448A317}">
  <dimension ref="A1:AN37"/>
  <sheetViews>
    <sheetView showGridLines="0" tabSelected="1" workbookViewId="0">
      <selection activeCell="K5" sqref="K5:T5"/>
    </sheetView>
  </sheetViews>
  <sheetFormatPr defaultColWidth="3.33203125" defaultRowHeight="13.5"/>
  <cols>
    <col min="4" max="37" width="3.21875" customWidth="1"/>
    <col min="39" max="39" width="7.77734375" bestFit="1" customWidth="1"/>
    <col min="40" max="40" width="10.21875" customWidth="1"/>
  </cols>
  <sheetData>
    <row r="1" spans="1:40">
      <c r="A1" s="1" t="s">
        <v>0</v>
      </c>
    </row>
    <row r="2" spans="1:40" ht="2.25" customHeight="1"/>
    <row r="3" spans="1:40" ht="39" customHeight="1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</row>
    <row r="4" spans="1:40" ht="7.5" customHeight="1" thickBot="1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6"/>
      <c r="V4" s="6"/>
      <c r="W4" s="6"/>
      <c r="X4" s="6"/>
      <c r="Y4" s="6"/>
      <c r="Z4" s="6"/>
      <c r="AA4" s="6"/>
      <c r="AB4" s="7"/>
      <c r="AC4" s="7"/>
      <c r="AD4" s="7"/>
      <c r="AE4" s="7"/>
      <c r="AF4" s="7"/>
      <c r="AG4" s="7"/>
      <c r="AH4" s="7"/>
      <c r="AI4" s="7"/>
      <c r="AJ4" s="7"/>
      <c r="AK4" s="8"/>
      <c r="AM4" t="s">
        <v>2</v>
      </c>
    </row>
    <row r="5" spans="1:40" ht="18" customHeight="1">
      <c r="A5" s="9" t="s">
        <v>3</v>
      </c>
      <c r="B5" s="10"/>
      <c r="C5" s="11"/>
      <c r="D5" s="12" t="s">
        <v>4</v>
      </c>
      <c r="E5" s="13" t="s">
        <v>5</v>
      </c>
      <c r="F5" s="13"/>
      <c r="G5" s="13"/>
      <c r="H5" s="13"/>
      <c r="I5" s="13"/>
      <c r="J5" s="13"/>
      <c r="K5" s="14">
        <v>3128112345</v>
      </c>
      <c r="L5" s="15"/>
      <c r="M5" s="15"/>
      <c r="N5" s="15"/>
      <c r="O5" s="15"/>
      <c r="P5" s="15"/>
      <c r="Q5" s="15"/>
      <c r="R5" s="15"/>
      <c r="S5" s="15"/>
      <c r="T5" s="16"/>
      <c r="U5" s="17" t="s">
        <v>6</v>
      </c>
      <c r="V5" s="13" t="s">
        <v>7</v>
      </c>
      <c r="W5" s="13"/>
      <c r="X5" s="13"/>
      <c r="Y5" s="13"/>
      <c r="Z5" s="13"/>
      <c r="AA5" s="13"/>
      <c r="AB5" s="18">
        <v>1615110012345</v>
      </c>
      <c r="AC5" s="19"/>
      <c r="AD5" s="19"/>
      <c r="AE5" s="19"/>
      <c r="AF5" s="19"/>
      <c r="AG5" s="19"/>
      <c r="AH5" s="19"/>
      <c r="AI5" s="19"/>
      <c r="AJ5" s="19"/>
      <c r="AK5" s="20"/>
      <c r="AM5" s="21">
        <f>IF(10-MOD(MID(K5,1,1)*1+MID(K5,2,1)*3+MID(K5,3,1)*7+MID(K5,4,1)*1+MID(K5,5,1)*3+MID(K5,6,1)*7+MID(K5,7,1)*1+MID(K5,8,1)*3+INT((MID(K5,9,1)*5)/10)+MOD(MID(K5,9,1)*5,10),10)=10,0,10-MOD(MID(K5,1,1)*1+MID(K5,2,1)*3+MID(K5,3,1)*7+MID(K5,4,1)*1+MID(K5,5,1)*3+MID(K5,6,1)*7+MID(K5,7,1)*1+MID(K5,8,1)*3+INT((MID(K5,9,1)*5)/10)+MOD(MID(K5,9,1)*5,10),10))</f>
        <v>9</v>
      </c>
      <c r="AN5" s="22" t="str">
        <f>IF(INT(RIGHT(K5,1))=AM5,"OK","사업자오류")</f>
        <v>사업자오류</v>
      </c>
    </row>
    <row r="6" spans="1:40" ht="18" customHeight="1">
      <c r="A6" s="23"/>
      <c r="B6" s="24"/>
      <c r="C6" s="25"/>
      <c r="D6" s="12" t="s">
        <v>8</v>
      </c>
      <c r="E6" s="13" t="s">
        <v>9</v>
      </c>
      <c r="F6" s="13"/>
      <c r="G6" s="13"/>
      <c r="H6" s="13"/>
      <c r="I6" s="13"/>
      <c r="J6" s="13"/>
      <c r="K6" s="26" t="s">
        <v>62</v>
      </c>
      <c r="L6" s="27"/>
      <c r="M6" s="27"/>
      <c r="N6" s="27"/>
      <c r="O6" s="27"/>
      <c r="P6" s="27"/>
      <c r="Q6" s="27"/>
      <c r="R6" s="27"/>
      <c r="S6" s="27"/>
      <c r="T6" s="28"/>
      <c r="U6" s="17" t="s">
        <v>10</v>
      </c>
      <c r="V6" s="13" t="s">
        <v>11</v>
      </c>
      <c r="W6" s="13"/>
      <c r="X6" s="13"/>
      <c r="Y6" s="13"/>
      <c r="Z6" s="13"/>
      <c r="AA6" s="13"/>
      <c r="AB6" s="26" t="s">
        <v>12</v>
      </c>
      <c r="AC6" s="27"/>
      <c r="AD6" s="27"/>
      <c r="AE6" s="27"/>
      <c r="AF6" s="27"/>
      <c r="AG6" s="27"/>
      <c r="AH6" s="27"/>
      <c r="AI6" s="27"/>
      <c r="AJ6" s="27"/>
      <c r="AK6" s="28"/>
    </row>
    <row r="7" spans="1:40" ht="18" customHeight="1" thickBot="1">
      <c r="A7" s="29"/>
      <c r="B7" s="30"/>
      <c r="C7" s="31"/>
      <c r="D7" s="12" t="s">
        <v>13</v>
      </c>
      <c r="E7" s="13" t="s">
        <v>14</v>
      </c>
      <c r="F7" s="13"/>
      <c r="G7" s="13"/>
      <c r="H7" s="13"/>
      <c r="I7" s="13"/>
      <c r="J7" s="13"/>
      <c r="K7" s="32" t="s">
        <v>15</v>
      </c>
      <c r="L7" s="33"/>
      <c r="M7" s="33"/>
      <c r="N7" s="33"/>
      <c r="O7" s="33"/>
      <c r="P7" s="33"/>
      <c r="Q7" s="33"/>
      <c r="R7" s="33"/>
      <c r="S7" s="33"/>
      <c r="T7" s="34"/>
      <c r="U7" s="17" t="s">
        <v>16</v>
      </c>
      <c r="V7" s="13" t="s">
        <v>17</v>
      </c>
      <c r="W7" s="13"/>
      <c r="X7" s="13"/>
      <c r="Y7" s="13"/>
      <c r="Z7" s="13"/>
      <c r="AA7" s="13"/>
      <c r="AB7" s="35" t="s">
        <v>18</v>
      </c>
      <c r="AC7" s="36"/>
      <c r="AD7" s="36"/>
      <c r="AE7" s="36"/>
      <c r="AF7" s="36"/>
      <c r="AG7" s="36"/>
      <c r="AH7" s="36"/>
      <c r="AI7" s="36"/>
      <c r="AJ7" s="36"/>
      <c r="AK7" s="37"/>
      <c r="AM7" s="21">
        <f>IF(10=10-MOD((MID(AB5,1,1)*1+MID(AB5,2,1)*2+MID(AB5,3,1)*1+MID(AB5,4,1)*2+MID(AB5,5,1)*1+MID(AB5,6,1)*2+MID(AB5,7,1)*1+MID(AB5,8,1)*2+MID(AB5,9,1)*1+MID(AB5,10,1)*2+MID(AB5,11,1)*1+MID(AB5,12,1)*2),10),0,10-MOD((MID(AB5,1,1)*1+MID(AB5,2,1)*2+MID(AB5,3,1)*1+MID(AB5,4,1)*2+MID(AB5,5,1)*1+MID(AB5,6,1)*2+MID(AB5,7,1)*1+MID(AB5,8,1)*2+MID(AB5,9,1)*1+MID(AB5,10,1)*2+MID(AB5,11,1)*1+MID(AB5,12,1)*2),10))</f>
        <v>7</v>
      </c>
      <c r="AN7" s="22" t="str">
        <f>IF(INT(RIGHT(AB5,1))=AM7,"OK","법인오류")</f>
        <v>법인오류</v>
      </c>
    </row>
    <row r="8" spans="1:40" ht="27" customHeight="1">
      <c r="A8" s="38" t="s">
        <v>19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40"/>
    </row>
    <row r="9" spans="1:40" ht="22.5" customHeight="1">
      <c r="A9" s="41" t="s">
        <v>20</v>
      </c>
      <c r="B9" s="41"/>
      <c r="C9" s="41"/>
      <c r="D9" s="41" t="s">
        <v>21</v>
      </c>
      <c r="E9" s="41"/>
      <c r="F9" s="41"/>
      <c r="G9" s="41" t="s">
        <v>22</v>
      </c>
      <c r="H9" s="41"/>
      <c r="I9" s="41"/>
      <c r="J9" s="41"/>
      <c r="K9" s="41" t="s">
        <v>23</v>
      </c>
      <c r="L9" s="41"/>
      <c r="M9" s="41"/>
      <c r="N9" s="41" t="s">
        <v>24</v>
      </c>
      <c r="O9" s="41"/>
      <c r="P9" s="41"/>
      <c r="Q9" s="41" t="s">
        <v>25</v>
      </c>
      <c r="R9" s="41"/>
      <c r="S9" s="41"/>
      <c r="T9" s="41"/>
      <c r="U9" s="41"/>
      <c r="V9" s="41" t="s">
        <v>26</v>
      </c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</row>
    <row r="10" spans="1:40" ht="24.7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 t="s">
        <v>27</v>
      </c>
      <c r="W10" s="43"/>
      <c r="X10" s="43"/>
      <c r="Y10" s="43"/>
      <c r="Z10" s="44"/>
      <c r="AA10" s="42" t="s">
        <v>28</v>
      </c>
      <c r="AB10" s="43"/>
      <c r="AC10" s="43"/>
      <c r="AD10" s="44"/>
      <c r="AE10" s="45" t="s">
        <v>29</v>
      </c>
      <c r="AF10" s="46"/>
      <c r="AG10" s="47"/>
      <c r="AH10" s="41" t="s">
        <v>30</v>
      </c>
      <c r="AI10" s="41"/>
      <c r="AJ10" s="41"/>
      <c r="AK10" s="41"/>
    </row>
    <row r="11" spans="1:40" ht="21" customHeight="1">
      <c r="A11" s="48">
        <v>2020</v>
      </c>
      <c r="B11" s="48"/>
      <c r="C11" s="48"/>
      <c r="D11" s="49">
        <v>44265</v>
      </c>
      <c r="E11" s="50"/>
      <c r="F11" s="50"/>
      <c r="G11" s="51" t="str">
        <f>'[1]인정상여 요약'!D21</f>
        <v>근로소득</v>
      </c>
      <c r="H11" s="48"/>
      <c r="I11" s="48"/>
      <c r="J11" s="48"/>
      <c r="K11" s="51">
        <v>37</v>
      </c>
      <c r="L11" s="48"/>
      <c r="M11" s="48"/>
      <c r="N11" s="51">
        <v>37</v>
      </c>
      <c r="O11" s="48"/>
      <c r="P11" s="48"/>
      <c r="Q11" s="52">
        <v>2057993712</v>
      </c>
      <c r="R11" s="52"/>
      <c r="S11" s="52"/>
      <c r="T11" s="52"/>
      <c r="U11" s="52"/>
      <c r="V11" s="53">
        <v>99408243</v>
      </c>
      <c r="W11" s="54"/>
      <c r="X11" s="54"/>
      <c r="Y11" s="54"/>
      <c r="Z11" s="55"/>
      <c r="AA11" s="56"/>
      <c r="AB11" s="57"/>
      <c r="AC11" s="57"/>
      <c r="AD11" s="58"/>
      <c r="AE11" s="57"/>
      <c r="AF11" s="57"/>
      <c r="AG11" s="58"/>
      <c r="AH11" s="52">
        <v>9940811</v>
      </c>
      <c r="AI11" s="52"/>
      <c r="AJ11" s="52"/>
      <c r="AK11" s="52"/>
    </row>
    <row r="12" spans="1:40" ht="3.75" customHeight="1">
      <c r="A12" s="59"/>
      <c r="AK12" s="60"/>
    </row>
    <row r="13" spans="1:40">
      <c r="A13" s="59" t="s">
        <v>31</v>
      </c>
      <c r="AK13" s="60"/>
    </row>
    <row r="14" spans="1:40" ht="19.5" customHeight="1" thickBot="1">
      <c r="A14" s="61" t="s">
        <v>32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 t="s">
        <v>33</v>
      </c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 t="s">
        <v>34</v>
      </c>
      <c r="Z14" s="61"/>
      <c r="AA14" s="61"/>
      <c r="AB14" s="61"/>
      <c r="AC14" s="61"/>
      <c r="AD14" s="61"/>
      <c r="AE14" s="61"/>
      <c r="AF14" s="61"/>
      <c r="AG14" s="62"/>
      <c r="AH14" s="62"/>
      <c r="AI14" s="62"/>
      <c r="AJ14" s="62"/>
      <c r="AK14" s="60"/>
    </row>
    <row r="15" spans="1:40" s="1" customFormat="1" ht="19.5" customHeight="1" thickBot="1">
      <c r="A15" s="41" t="s">
        <v>35</v>
      </c>
      <c r="B15" s="41"/>
      <c r="C15" s="41"/>
      <c r="D15" s="41"/>
      <c r="E15" s="41" t="s">
        <v>36</v>
      </c>
      <c r="F15" s="41"/>
      <c r="G15" s="41"/>
      <c r="H15" s="41"/>
      <c r="I15" s="41" t="s">
        <v>37</v>
      </c>
      <c r="J15" s="41"/>
      <c r="K15" s="41"/>
      <c r="L15" s="41"/>
      <c r="M15" s="63" t="s">
        <v>35</v>
      </c>
      <c r="N15" s="63"/>
      <c r="O15" s="63"/>
      <c r="P15" s="63"/>
      <c r="Q15" s="41" t="s">
        <v>36</v>
      </c>
      <c r="R15" s="41"/>
      <c r="S15" s="41"/>
      <c r="T15" s="41"/>
      <c r="U15" s="63" t="s">
        <v>37</v>
      </c>
      <c r="V15" s="63"/>
      <c r="W15" s="63"/>
      <c r="X15" s="63"/>
      <c r="Y15" s="41" t="s">
        <v>35</v>
      </c>
      <c r="Z15" s="41"/>
      <c r="AA15" s="41"/>
      <c r="AB15" s="41"/>
      <c r="AC15" s="41" t="s">
        <v>36</v>
      </c>
      <c r="AD15" s="41"/>
      <c r="AE15" s="41"/>
      <c r="AF15" s="42"/>
      <c r="AG15" s="64" t="s">
        <v>37</v>
      </c>
      <c r="AH15" s="65"/>
      <c r="AI15" s="65"/>
      <c r="AJ15" s="66"/>
      <c r="AK15" s="67"/>
    </row>
    <row r="16" spans="1:40" ht="21" customHeight="1" thickBot="1">
      <c r="A16" s="68">
        <f>V11</f>
        <v>99408243</v>
      </c>
      <c r="B16" s="68"/>
      <c r="C16" s="68"/>
      <c r="D16" s="68"/>
      <c r="E16" s="69">
        <f>AE11</f>
        <v>0</v>
      </c>
      <c r="F16" s="69"/>
      <c r="G16" s="69"/>
      <c r="H16" s="69"/>
      <c r="I16" s="68">
        <f>AH11</f>
        <v>9940811</v>
      </c>
      <c r="J16" s="68"/>
      <c r="K16" s="68"/>
      <c r="L16" s="70"/>
      <c r="M16" s="71">
        <v>98468507</v>
      </c>
      <c r="N16" s="72"/>
      <c r="O16" s="72"/>
      <c r="P16" s="73"/>
      <c r="Q16" s="74">
        <v>0</v>
      </c>
      <c r="R16" s="69"/>
      <c r="S16" s="69"/>
      <c r="T16" s="75"/>
      <c r="U16" s="71">
        <v>9846798</v>
      </c>
      <c r="V16" s="72"/>
      <c r="W16" s="72"/>
      <c r="X16" s="73"/>
      <c r="Y16" s="76">
        <v>939690</v>
      </c>
      <c r="Z16" s="77"/>
      <c r="AA16" s="77"/>
      <c r="AB16" s="77"/>
      <c r="AC16" s="77">
        <f>TRUNC(E16-Q16,-1)</f>
        <v>0</v>
      </c>
      <c r="AD16" s="77"/>
      <c r="AE16" s="77"/>
      <c r="AF16" s="78"/>
      <c r="AG16" s="79">
        <v>93990</v>
      </c>
      <c r="AH16" s="80"/>
      <c r="AI16" s="80"/>
      <c r="AJ16" s="81"/>
      <c r="AK16" s="60"/>
    </row>
    <row r="17" spans="1:37" ht="7.5" customHeight="1">
      <c r="A17" s="59"/>
      <c r="AK17" s="60"/>
    </row>
    <row r="18" spans="1:37">
      <c r="A18" s="59" t="s">
        <v>38</v>
      </c>
      <c r="AK18" s="60"/>
    </row>
    <row r="19" spans="1:37" ht="7.5" customHeight="1">
      <c r="A19" s="59"/>
      <c r="AK19" s="60"/>
    </row>
    <row r="20" spans="1:37" ht="18" customHeight="1">
      <c r="A20" s="82">
        <f>D11</f>
        <v>44265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4"/>
    </row>
    <row r="21" spans="1:37" ht="7.5" customHeight="1">
      <c r="A21" s="59"/>
      <c r="AK21" s="60"/>
    </row>
    <row r="22" spans="1:37" ht="18.75">
      <c r="A22" s="59"/>
      <c r="W22" s="85" t="s">
        <v>39</v>
      </c>
      <c r="X22" s="86" t="str">
        <f>K6</f>
        <v>선우회계㈜</v>
      </c>
      <c r="Y22" s="86"/>
      <c r="Z22" s="86"/>
      <c r="AA22" s="86"/>
      <c r="AB22" s="86"/>
      <c r="AC22" s="86"/>
      <c r="AD22" s="86"/>
      <c r="AE22" s="86"/>
      <c r="AF22" t="s">
        <v>40</v>
      </c>
      <c r="AK22" s="60"/>
    </row>
    <row r="23" spans="1:37" ht="7.5" customHeight="1">
      <c r="A23" s="59"/>
      <c r="AK23" s="60"/>
    </row>
    <row r="24" spans="1:37" ht="14.25">
      <c r="A24" s="87" t="s">
        <v>41</v>
      </c>
      <c r="B24" s="88"/>
      <c r="C24" s="88"/>
      <c r="D24" s="88"/>
      <c r="E24" s="88"/>
      <c r="F24" s="89" t="s">
        <v>42</v>
      </c>
      <c r="AK24" s="60"/>
    </row>
    <row r="25" spans="1:37" ht="3.75" customHeight="1">
      <c r="A25" s="90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2"/>
    </row>
    <row r="26" spans="1:37" ht="3.75" customHeight="1">
      <c r="A26" s="93" t="s">
        <v>43</v>
      </c>
      <c r="B26" s="10"/>
      <c r="C26" s="11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5"/>
    </row>
    <row r="27" spans="1:37">
      <c r="A27" s="23"/>
      <c r="B27" s="24"/>
      <c r="C27" s="25"/>
      <c r="D27" s="96" t="s">
        <v>44</v>
      </c>
      <c r="E27" s="96"/>
      <c r="AK27" s="60"/>
    </row>
    <row r="28" spans="1:37">
      <c r="A28" s="23"/>
      <c r="B28" s="24"/>
      <c r="C28" s="25"/>
      <c r="D28" s="96" t="s">
        <v>45</v>
      </c>
      <c r="E28" s="96"/>
      <c r="AK28" s="60"/>
    </row>
    <row r="29" spans="1:37">
      <c r="A29" s="23"/>
      <c r="B29" s="24"/>
      <c r="C29" s="25"/>
      <c r="D29" s="96" t="s">
        <v>46</v>
      </c>
      <c r="E29" s="96"/>
      <c r="AK29" s="60"/>
    </row>
    <row r="30" spans="1:37">
      <c r="A30" s="23"/>
      <c r="B30" s="24"/>
      <c r="C30" s="25"/>
      <c r="D30" s="96" t="s">
        <v>47</v>
      </c>
      <c r="E30" s="96"/>
      <c r="AK30" s="60"/>
    </row>
    <row r="31" spans="1:37">
      <c r="A31" s="23"/>
      <c r="B31" s="24"/>
      <c r="C31" s="25"/>
      <c r="D31" s="96" t="s">
        <v>48</v>
      </c>
      <c r="E31" s="96"/>
      <c r="AK31" s="60"/>
    </row>
    <row r="32" spans="1:37">
      <c r="A32" s="23"/>
      <c r="B32" s="24"/>
      <c r="C32" s="25"/>
      <c r="D32" s="97" t="s">
        <v>49</v>
      </c>
      <c r="E32" s="96"/>
      <c r="AK32" s="60"/>
    </row>
    <row r="33" spans="1:37">
      <c r="A33" s="23"/>
      <c r="B33" s="24"/>
      <c r="C33" s="25"/>
      <c r="D33" s="96" t="s">
        <v>50</v>
      </c>
      <c r="E33" s="96"/>
      <c r="AK33" s="60"/>
    </row>
    <row r="34" spans="1:37">
      <c r="A34" s="23"/>
      <c r="B34" s="24"/>
      <c r="C34" s="25"/>
      <c r="AK34" s="60"/>
    </row>
    <row r="35" spans="1:37">
      <c r="A35" s="23"/>
      <c r="B35" s="24"/>
      <c r="C35" s="25"/>
      <c r="D35" s="98" t="s">
        <v>51</v>
      </c>
      <c r="AK35" s="60"/>
    </row>
    <row r="36" spans="1:37" ht="3.75" customHeight="1">
      <c r="A36" s="29"/>
      <c r="B36" s="30"/>
      <c r="C36" s="3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2"/>
    </row>
    <row r="37" spans="1:37">
      <c r="AK37" s="99" t="s">
        <v>52</v>
      </c>
    </row>
  </sheetData>
  <mergeCells count="60">
    <mergeCell ref="AC16:AF16"/>
    <mergeCell ref="AG16:AJ16"/>
    <mergeCell ref="A20:AK20"/>
    <mergeCell ref="X22:AE22"/>
    <mergeCell ref="A24:E24"/>
    <mergeCell ref="A26:C36"/>
    <mergeCell ref="Y15:AB15"/>
    <mergeCell ref="AC15:AF15"/>
    <mergeCell ref="AG15:AJ15"/>
    <mergeCell ref="A16:D16"/>
    <mergeCell ref="E16:H16"/>
    <mergeCell ref="I16:L16"/>
    <mergeCell ref="M16:P16"/>
    <mergeCell ref="Q16:T16"/>
    <mergeCell ref="U16:X16"/>
    <mergeCell ref="Y16:AB16"/>
    <mergeCell ref="A15:D15"/>
    <mergeCell ref="E15:H15"/>
    <mergeCell ref="I15:L15"/>
    <mergeCell ref="M15:P15"/>
    <mergeCell ref="Q15:T15"/>
    <mergeCell ref="U15:X15"/>
    <mergeCell ref="Q11:U11"/>
    <mergeCell ref="V11:Z11"/>
    <mergeCell ref="AA11:AD11"/>
    <mergeCell ref="AE11:AG11"/>
    <mergeCell ref="AH11:AK11"/>
    <mergeCell ref="A14:L14"/>
    <mergeCell ref="M14:X14"/>
    <mergeCell ref="Y14:AJ14"/>
    <mergeCell ref="V9:AK9"/>
    <mergeCell ref="V10:Z10"/>
    <mergeCell ref="AA10:AD10"/>
    <mergeCell ref="AE10:AG10"/>
    <mergeCell ref="AH10:AK10"/>
    <mergeCell ref="A11:C11"/>
    <mergeCell ref="D11:F11"/>
    <mergeCell ref="G11:J11"/>
    <mergeCell ref="K11:M11"/>
    <mergeCell ref="N11:P11"/>
    <mergeCell ref="E7:J7"/>
    <mergeCell ref="K7:T7"/>
    <mergeCell ref="V7:AA7"/>
    <mergeCell ref="AB7:AK7"/>
    <mergeCell ref="A9:C10"/>
    <mergeCell ref="D9:F10"/>
    <mergeCell ref="G9:J10"/>
    <mergeCell ref="K9:M10"/>
    <mergeCell ref="N9:P10"/>
    <mergeCell ref="Q9:U10"/>
    <mergeCell ref="A3:AK4"/>
    <mergeCell ref="A5:C7"/>
    <mergeCell ref="E5:J5"/>
    <mergeCell ref="K5:T5"/>
    <mergeCell ref="V5:AA5"/>
    <mergeCell ref="AB5:AK5"/>
    <mergeCell ref="E6:J6"/>
    <mergeCell ref="K6:T6"/>
    <mergeCell ref="V6:AA6"/>
    <mergeCell ref="AB6:AK6"/>
  </mergeCells>
  <phoneticPr fontId="3" type="noConversion"/>
  <conditionalFormatting sqref="AN5">
    <cfRule type="cellIs" dxfId="7" priority="3" operator="equal">
      <formula>"사업자오류"</formula>
    </cfRule>
    <cfRule type="cellIs" dxfId="6" priority="4" operator="equal">
      <formula>"OK"</formula>
    </cfRule>
  </conditionalFormatting>
  <conditionalFormatting sqref="AN7">
    <cfRule type="cellIs" dxfId="5" priority="1" operator="equal">
      <formula>"법인오류"</formula>
    </cfRule>
    <cfRule type="cellIs" dxfId="4" priority="2" operator="equal">
      <formula>"OK"</formula>
    </cfRule>
  </conditionalFormatting>
  <printOptions horizontalCentered="1" verticalCentered="1"/>
  <pageMargins left="0.31496062992125984" right="0.31496062992125984" top="0.35433070866141736" bottom="0.35433070866141736" header="0" footer="0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D603D-E5BA-4B74-9F0A-385877825EE1}">
  <dimension ref="B2:AP37"/>
  <sheetViews>
    <sheetView showGridLines="0" workbookViewId="0"/>
  </sheetViews>
  <sheetFormatPr defaultColWidth="3.33203125" defaultRowHeight="13.5"/>
  <cols>
    <col min="5" max="38" width="3.21875" customWidth="1"/>
    <col min="40" max="40" width="12.6640625" bestFit="1" customWidth="1"/>
    <col min="41" max="41" width="12.109375" customWidth="1"/>
    <col min="42" max="42" width="12.6640625" bestFit="1" customWidth="1"/>
  </cols>
  <sheetData>
    <row r="2" spans="2:42" ht="25.5">
      <c r="B2" s="1" t="s">
        <v>0</v>
      </c>
      <c r="AB2" s="100" t="s">
        <v>53</v>
      </c>
    </row>
    <row r="3" spans="2:42" ht="2.25" customHeight="1"/>
    <row r="4" spans="2:42" ht="33" customHeight="1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"/>
      <c r="AN4" t="s">
        <v>2</v>
      </c>
    </row>
    <row r="5" spans="2:42" ht="18" customHeight="1">
      <c r="B5" s="9" t="s">
        <v>3</v>
      </c>
      <c r="C5" s="10"/>
      <c r="D5" s="11"/>
      <c r="E5" s="12" t="s">
        <v>4</v>
      </c>
      <c r="F5" s="13" t="s">
        <v>5</v>
      </c>
      <c r="G5" s="13"/>
      <c r="H5" s="13"/>
      <c r="I5" s="13"/>
      <c r="J5" s="13"/>
      <c r="K5" s="101"/>
      <c r="L5" s="102">
        <f>'소득자료제출집계표(수정전)'!K5</f>
        <v>3128112345</v>
      </c>
      <c r="M5" s="103"/>
      <c r="N5" s="103"/>
      <c r="O5" s="103"/>
      <c r="P5" s="103"/>
      <c r="Q5" s="103"/>
      <c r="R5" s="103"/>
      <c r="S5" s="103"/>
      <c r="T5" s="103"/>
      <c r="U5" s="104"/>
      <c r="V5" s="12" t="s">
        <v>6</v>
      </c>
      <c r="W5" s="13" t="s">
        <v>7</v>
      </c>
      <c r="X5" s="13"/>
      <c r="Y5" s="13"/>
      <c r="Z5" s="13"/>
      <c r="AA5" s="13"/>
      <c r="AB5" s="101"/>
      <c r="AC5" s="105">
        <f>'소득자료제출집계표(수정전)'!AB5</f>
        <v>1615110012345</v>
      </c>
      <c r="AD5" s="106"/>
      <c r="AE5" s="106"/>
      <c r="AF5" s="106"/>
      <c r="AG5" s="106"/>
      <c r="AH5" s="106"/>
      <c r="AI5" s="106"/>
      <c r="AJ5" s="106"/>
      <c r="AK5" s="106"/>
      <c r="AL5" s="107"/>
      <c r="AN5" s="21">
        <f>IF(10-MOD(MID(L5,1,1)*1+MID(L5,2,1)*3+MID(L5,3,1)*7+MID(L5,4,1)*1+MID(L5,5,1)*3+MID(L5,6,1)*7+MID(L5,7,1)*1+MID(L5,8,1)*3+INT((MID(L5,9,1)*5)/10)+MOD(MID(L5,9,1)*5,10),10)=10,0,10-MOD(MID(L5,1,1)*1+MID(L5,2,1)*3+MID(L5,3,1)*7+MID(L5,4,1)*1+MID(L5,5,1)*3+MID(L5,6,1)*7+MID(L5,7,1)*1+MID(L5,8,1)*3+INT((MID(L5,9,1)*5)/10)+MOD(MID(L5,9,1)*5,10),10))</f>
        <v>9</v>
      </c>
      <c r="AO5" s="22" t="str">
        <f>IF(INT(RIGHT(L5,1))=AN5,"OK","사업자오류")</f>
        <v>사업자오류</v>
      </c>
    </row>
    <row r="6" spans="2:42" ht="18" customHeight="1">
      <c r="B6" s="23"/>
      <c r="C6" s="24"/>
      <c r="D6" s="25"/>
      <c r="E6" s="12" t="s">
        <v>8</v>
      </c>
      <c r="F6" s="13" t="s">
        <v>9</v>
      </c>
      <c r="G6" s="13"/>
      <c r="H6" s="13"/>
      <c r="I6" s="13"/>
      <c r="J6" s="13"/>
      <c r="K6" s="101"/>
      <c r="L6" s="108" t="str">
        <f>'소득자료제출집계표(수정전)'!K6</f>
        <v>선우회계㈜</v>
      </c>
      <c r="M6" s="109"/>
      <c r="N6" s="109"/>
      <c r="O6" s="109"/>
      <c r="P6" s="109"/>
      <c r="Q6" s="109"/>
      <c r="R6" s="109"/>
      <c r="S6" s="109"/>
      <c r="T6" s="109"/>
      <c r="U6" s="110"/>
      <c r="V6" s="12" t="s">
        <v>10</v>
      </c>
      <c r="W6" s="13" t="s">
        <v>11</v>
      </c>
      <c r="X6" s="13"/>
      <c r="Y6" s="13"/>
      <c r="Z6" s="13"/>
      <c r="AA6" s="13"/>
      <c r="AB6" s="101"/>
      <c r="AC6" s="108" t="str">
        <f>'소득자료제출집계표(수정전)'!AB6</f>
        <v>주홍선</v>
      </c>
      <c r="AD6" s="109"/>
      <c r="AE6" s="109"/>
      <c r="AF6" s="109"/>
      <c r="AG6" s="109"/>
      <c r="AH6" s="109"/>
      <c r="AI6" s="109"/>
      <c r="AJ6" s="109"/>
      <c r="AK6" s="109"/>
      <c r="AL6" s="110"/>
    </row>
    <row r="7" spans="2:42" ht="18" customHeight="1">
      <c r="B7" s="29"/>
      <c r="C7" s="30"/>
      <c r="D7" s="31"/>
      <c r="E7" s="12" t="s">
        <v>13</v>
      </c>
      <c r="F7" s="13" t="s">
        <v>14</v>
      </c>
      <c r="G7" s="13"/>
      <c r="H7" s="13"/>
      <c r="I7" s="13"/>
      <c r="J7" s="13"/>
      <c r="K7" s="101"/>
      <c r="L7" s="111" t="str">
        <f>'소득자료제출집계표(수정전)'!K7</f>
        <v>충남 천안시 오성로 103 (두정동),6층</v>
      </c>
      <c r="M7" s="112"/>
      <c r="N7" s="112"/>
      <c r="O7" s="112"/>
      <c r="P7" s="112"/>
      <c r="Q7" s="112"/>
      <c r="R7" s="112"/>
      <c r="S7" s="112"/>
      <c r="T7" s="112"/>
      <c r="U7" s="113"/>
      <c r="V7" s="12" t="s">
        <v>16</v>
      </c>
      <c r="W7" s="13" t="s">
        <v>17</v>
      </c>
      <c r="X7" s="13"/>
      <c r="Y7" s="13"/>
      <c r="Z7" s="13"/>
      <c r="AA7" s="13"/>
      <c r="AB7" s="101"/>
      <c r="AC7" s="108" t="str">
        <f>'소득자료제출집계표(수정전)'!AB7</f>
        <v>041-567-6764</v>
      </c>
      <c r="AD7" s="109"/>
      <c r="AE7" s="109"/>
      <c r="AF7" s="109"/>
      <c r="AG7" s="109"/>
      <c r="AH7" s="109"/>
      <c r="AI7" s="109"/>
      <c r="AJ7" s="109"/>
      <c r="AK7" s="109"/>
      <c r="AL7" s="110"/>
      <c r="AN7" s="21">
        <f>IF(10=10-MOD((MID(AC5,1,1)*1+MID(AC5,2,1)*2+MID(AC5,3,1)*1+MID(AC5,4,1)*2+MID(AC5,5,1)*1+MID(AC5,6,1)*2+MID(AC5,7,1)*1+MID(AC5,8,1)*2+MID(AC5,9,1)*1+MID(AC5,10,1)*2+MID(AC5,11,1)*1+MID(AC5,12,1)*2),10),0,10-MOD((MID(AC5,1,1)*1+MID(AC5,2,1)*2+MID(AC5,3,1)*1+MID(AC5,4,1)*2+MID(AC5,5,1)*1+MID(AC5,6,1)*2+MID(AC5,7,1)*1+MID(AC5,8,1)*2+MID(AC5,9,1)*1+MID(AC5,10,1)*2+MID(AC5,11,1)*1+MID(AC5,12,1)*2),10))</f>
        <v>7</v>
      </c>
      <c r="AO7" s="22" t="str">
        <f>IF(INT(RIGHT(AC5,1))=AN7,"OK","법인오류")</f>
        <v>법인오류</v>
      </c>
    </row>
    <row r="8" spans="2:42" ht="24" customHeight="1">
      <c r="B8" s="38" t="s">
        <v>19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40"/>
    </row>
    <row r="9" spans="2:42" ht="22.5" customHeight="1">
      <c r="B9" s="41" t="s">
        <v>20</v>
      </c>
      <c r="C9" s="41"/>
      <c r="D9" s="41"/>
      <c r="E9" s="41" t="s">
        <v>21</v>
      </c>
      <c r="F9" s="41"/>
      <c r="G9" s="41"/>
      <c r="H9" s="41" t="s">
        <v>22</v>
      </c>
      <c r="I9" s="41"/>
      <c r="J9" s="41"/>
      <c r="K9" s="41"/>
      <c r="L9" s="41" t="s">
        <v>23</v>
      </c>
      <c r="M9" s="41"/>
      <c r="N9" s="41"/>
      <c r="O9" s="41" t="s">
        <v>24</v>
      </c>
      <c r="P9" s="41"/>
      <c r="Q9" s="41"/>
      <c r="R9" s="41" t="s">
        <v>25</v>
      </c>
      <c r="S9" s="41"/>
      <c r="T9" s="41"/>
      <c r="U9" s="41"/>
      <c r="V9" s="41"/>
      <c r="W9" s="41" t="s">
        <v>26</v>
      </c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</row>
    <row r="10" spans="2:42" ht="18.75" customHeight="1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 t="s">
        <v>27</v>
      </c>
      <c r="X10" s="43"/>
      <c r="Y10" s="43"/>
      <c r="Z10" s="43"/>
      <c r="AA10" s="44"/>
      <c r="AB10" s="42" t="s">
        <v>28</v>
      </c>
      <c r="AC10" s="43"/>
      <c r="AD10" s="43"/>
      <c r="AE10" s="44"/>
      <c r="AF10" s="45" t="s">
        <v>29</v>
      </c>
      <c r="AG10" s="46"/>
      <c r="AH10" s="47"/>
      <c r="AI10" s="41" t="s">
        <v>30</v>
      </c>
      <c r="AJ10" s="41"/>
      <c r="AK10" s="41"/>
      <c r="AL10" s="41"/>
    </row>
    <row r="11" spans="2:42" ht="18.75" customHeight="1">
      <c r="B11" s="114">
        <f>'소득자료제출집계표(수정전)'!A11</f>
        <v>2020</v>
      </c>
      <c r="C11" s="114"/>
      <c r="D11" s="114"/>
      <c r="E11" s="115">
        <f>'소득자료제출집계표(수정전)'!D11</f>
        <v>44265</v>
      </c>
      <c r="F11" s="116"/>
      <c r="G11" s="116"/>
      <c r="H11" s="117" t="str">
        <f>'소득자료제출집계표(수정전)'!G11</f>
        <v>근로소득</v>
      </c>
      <c r="I11" s="114"/>
      <c r="J11" s="114"/>
      <c r="K11" s="114"/>
      <c r="L11" s="117">
        <f>'소득자료제출집계표(수정전)'!K11</f>
        <v>37</v>
      </c>
      <c r="M11" s="114"/>
      <c r="N11" s="114"/>
      <c r="O11" s="117">
        <f>'소득자료제출집계표(수정전)'!N11</f>
        <v>37</v>
      </c>
      <c r="P11" s="114"/>
      <c r="Q11" s="114"/>
      <c r="R11" s="118">
        <f>'소득자료제출집계표(수정전)'!Q11</f>
        <v>2057993712</v>
      </c>
      <c r="S11" s="118"/>
      <c r="T11" s="118"/>
      <c r="U11" s="118"/>
      <c r="V11" s="118"/>
      <c r="W11" s="119">
        <f>'소득자료제출집계표(수정전)'!V11</f>
        <v>99408243</v>
      </c>
      <c r="X11" s="120"/>
      <c r="Y11" s="120"/>
      <c r="Z11" s="120"/>
      <c r="AA11" s="121"/>
      <c r="AB11" s="119"/>
      <c r="AC11" s="120"/>
      <c r="AD11" s="120"/>
      <c r="AE11" s="121"/>
      <c r="AF11" s="120"/>
      <c r="AG11" s="120"/>
      <c r="AH11" s="121"/>
      <c r="AI11" s="118">
        <f>'소득자료제출집계표(수정전)'!AH11</f>
        <v>9940811</v>
      </c>
      <c r="AJ11" s="118"/>
      <c r="AK11" s="118"/>
      <c r="AL11" s="118"/>
      <c r="AN11" s="22" t="s">
        <v>63</v>
      </c>
      <c r="AO11" s="22" t="s">
        <v>35</v>
      </c>
      <c r="AP11" s="22" t="s">
        <v>37</v>
      </c>
    </row>
    <row r="12" spans="2:42" ht="18.75" customHeight="1">
      <c r="B12" s="122">
        <f>B11</f>
        <v>2020</v>
      </c>
      <c r="C12" s="122"/>
      <c r="D12" s="122"/>
      <c r="E12" s="123">
        <f>'[1]인정상여 요약'!B16</f>
        <v>43931</v>
      </c>
      <c r="F12" s="124"/>
      <c r="G12" s="124"/>
      <c r="H12" s="153" t="str">
        <f>H11</f>
        <v>근로소득</v>
      </c>
      <c r="I12" s="154"/>
      <c r="J12" s="154"/>
      <c r="K12" s="154"/>
      <c r="L12" s="153">
        <f>L11</f>
        <v>37</v>
      </c>
      <c r="M12" s="154"/>
      <c r="N12" s="154"/>
      <c r="O12" s="153">
        <f>O11</f>
        <v>37</v>
      </c>
      <c r="P12" s="154"/>
      <c r="Q12" s="154"/>
      <c r="R12" s="155">
        <f>R11+AN12</f>
        <v>2058504512</v>
      </c>
      <c r="S12" s="155"/>
      <c r="T12" s="155"/>
      <c r="U12" s="155"/>
      <c r="V12" s="155"/>
      <c r="W12" s="156">
        <f>W11+AO12</f>
        <v>99583453</v>
      </c>
      <c r="X12" s="157"/>
      <c r="Y12" s="157"/>
      <c r="Z12" s="157"/>
      <c r="AA12" s="158"/>
      <c r="AB12" s="126"/>
      <c r="AC12" s="127"/>
      <c r="AD12" s="127"/>
      <c r="AE12" s="128"/>
      <c r="AF12" s="127"/>
      <c r="AG12" s="127"/>
      <c r="AH12" s="128"/>
      <c r="AI12" s="125">
        <f>AI11+AP12</f>
        <v>9958341</v>
      </c>
      <c r="AJ12" s="125"/>
      <c r="AK12" s="125"/>
      <c r="AL12" s="125"/>
      <c r="AN12" s="152">
        <v>510800</v>
      </c>
      <c r="AO12" s="152">
        <v>175210</v>
      </c>
      <c r="AP12" s="152">
        <v>17530</v>
      </c>
    </row>
    <row r="13" spans="2:42" ht="18.75" customHeight="1">
      <c r="B13" s="129" t="s">
        <v>54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30">
        <f>L12-L11</f>
        <v>0</v>
      </c>
      <c r="M13" s="130"/>
      <c r="N13" s="130"/>
      <c r="O13" s="130">
        <f>O12-O11</f>
        <v>0</v>
      </c>
      <c r="P13" s="130"/>
      <c r="Q13" s="130"/>
      <c r="R13" s="131">
        <f>R12-R11</f>
        <v>510800</v>
      </c>
      <c r="S13" s="131"/>
      <c r="T13" s="131"/>
      <c r="U13" s="131"/>
      <c r="V13" s="131"/>
      <c r="W13" s="132">
        <f>W12-W11</f>
        <v>175210</v>
      </c>
      <c r="X13" s="133"/>
      <c r="Y13" s="133"/>
      <c r="Z13" s="133"/>
      <c r="AA13" s="134"/>
      <c r="AB13" s="132"/>
      <c r="AC13" s="133"/>
      <c r="AD13" s="133"/>
      <c r="AE13" s="134"/>
      <c r="AF13" s="133"/>
      <c r="AG13" s="133"/>
      <c r="AH13" s="134"/>
      <c r="AI13" s="131">
        <f>AI12-AI11</f>
        <v>17530</v>
      </c>
      <c r="AJ13" s="131"/>
      <c r="AK13" s="131"/>
      <c r="AL13" s="131"/>
    </row>
    <row r="14" spans="2:42" ht="3.75" customHeight="1">
      <c r="B14" s="135"/>
      <c r="C14" s="136"/>
      <c r="D14" s="136"/>
      <c r="E14" s="136"/>
      <c r="F14" s="136"/>
      <c r="G14" s="136"/>
      <c r="H14" s="136"/>
      <c r="I14" s="136"/>
      <c r="J14" s="136"/>
      <c r="K14" s="136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8"/>
    </row>
    <row r="15" spans="2:42">
      <c r="B15" s="59" t="s">
        <v>31</v>
      </c>
      <c r="AL15" s="60"/>
    </row>
    <row r="16" spans="2:42" ht="18" customHeight="1">
      <c r="B16" s="61" t="s">
        <v>32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 t="s">
        <v>33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 t="s">
        <v>34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0"/>
    </row>
    <row r="17" spans="2:42" s="1" customFormat="1" ht="19.5" customHeight="1">
      <c r="B17" s="41" t="s">
        <v>35</v>
      </c>
      <c r="C17" s="41"/>
      <c r="D17" s="41"/>
      <c r="E17" s="41"/>
      <c r="F17" s="41" t="s">
        <v>36</v>
      </c>
      <c r="G17" s="41"/>
      <c r="H17" s="41"/>
      <c r="I17" s="41"/>
      <c r="J17" s="41" t="s">
        <v>37</v>
      </c>
      <c r="K17" s="41"/>
      <c r="L17" s="41"/>
      <c r="M17" s="41"/>
      <c r="N17" s="41" t="s">
        <v>35</v>
      </c>
      <c r="O17" s="41"/>
      <c r="P17" s="41"/>
      <c r="Q17" s="41"/>
      <c r="R17" s="41" t="s">
        <v>36</v>
      </c>
      <c r="S17" s="41"/>
      <c r="T17" s="41"/>
      <c r="U17" s="41"/>
      <c r="V17" s="41" t="s">
        <v>37</v>
      </c>
      <c r="W17" s="41"/>
      <c r="X17" s="41"/>
      <c r="Y17" s="41"/>
      <c r="Z17" s="41" t="s">
        <v>35</v>
      </c>
      <c r="AA17" s="41"/>
      <c r="AB17" s="41"/>
      <c r="AC17" s="41"/>
      <c r="AD17" s="41" t="s">
        <v>36</v>
      </c>
      <c r="AE17" s="41"/>
      <c r="AF17" s="41"/>
      <c r="AG17" s="41"/>
      <c r="AH17" s="41" t="s">
        <v>37</v>
      </c>
      <c r="AI17" s="41"/>
      <c r="AJ17" s="41"/>
      <c r="AK17" s="41"/>
      <c r="AL17" s="67"/>
      <c r="AN17" s="42" t="s">
        <v>55</v>
      </c>
      <c r="AO17" s="43"/>
      <c r="AP17" s="44"/>
    </row>
    <row r="18" spans="2:42" s="1" customFormat="1" ht="18.75" customHeight="1">
      <c r="B18" s="139">
        <f>W11</f>
        <v>99408243</v>
      </c>
      <c r="C18" s="139"/>
      <c r="D18" s="139"/>
      <c r="E18" s="139"/>
      <c r="F18" s="139">
        <v>0</v>
      </c>
      <c r="G18" s="139"/>
      <c r="H18" s="139"/>
      <c r="I18" s="139"/>
      <c r="J18" s="139">
        <f>AI11</f>
        <v>9940811</v>
      </c>
      <c r="K18" s="139"/>
      <c r="L18" s="139"/>
      <c r="M18" s="139"/>
      <c r="N18" s="139">
        <f>'소득자료제출집계표(수정전)'!M16</f>
        <v>98468507</v>
      </c>
      <c r="O18" s="139"/>
      <c r="P18" s="139"/>
      <c r="Q18" s="139"/>
      <c r="R18" s="139">
        <f>'소득자료제출집계표(수정전)'!Q16</f>
        <v>0</v>
      </c>
      <c r="S18" s="139"/>
      <c r="T18" s="139"/>
      <c r="U18" s="139"/>
      <c r="V18" s="139">
        <f>'소득자료제출집계표(수정전)'!U16</f>
        <v>9846798</v>
      </c>
      <c r="W18" s="139"/>
      <c r="X18" s="139"/>
      <c r="Y18" s="139"/>
      <c r="Z18" s="140">
        <f>'소득자료제출집계표(수정전)'!Y16</f>
        <v>939690</v>
      </c>
      <c r="AA18" s="140"/>
      <c r="AB18" s="140"/>
      <c r="AC18" s="140"/>
      <c r="AD18" s="139">
        <f>'소득자료제출집계표(수정전)'!AC16</f>
        <v>0</v>
      </c>
      <c r="AE18" s="139"/>
      <c r="AF18" s="139"/>
      <c r="AG18" s="139"/>
      <c r="AH18" s="140">
        <f>'소득자료제출집계표(수정전)'!AG16</f>
        <v>93990</v>
      </c>
      <c r="AI18" s="140"/>
      <c r="AJ18" s="140"/>
      <c r="AK18" s="140"/>
      <c r="AL18" s="67"/>
      <c r="AN18" s="141" t="s">
        <v>35</v>
      </c>
      <c r="AO18" s="141" t="s">
        <v>37</v>
      </c>
      <c r="AP18" s="141" t="s">
        <v>56</v>
      </c>
    </row>
    <row r="19" spans="2:42" ht="18.75" customHeight="1">
      <c r="B19" s="142">
        <f>W12</f>
        <v>99583453</v>
      </c>
      <c r="C19" s="142"/>
      <c r="D19" s="142"/>
      <c r="E19" s="142"/>
      <c r="F19" s="142">
        <v>0</v>
      </c>
      <c r="G19" s="142"/>
      <c r="H19" s="142"/>
      <c r="I19" s="142"/>
      <c r="J19" s="142">
        <f>AI12</f>
        <v>9958341</v>
      </c>
      <c r="K19" s="142"/>
      <c r="L19" s="142"/>
      <c r="M19" s="142"/>
      <c r="N19" s="144">
        <f>N18</f>
        <v>98468507</v>
      </c>
      <c r="O19" s="144"/>
      <c r="P19" s="144"/>
      <c r="Q19" s="144"/>
      <c r="R19" s="144">
        <f>R18</f>
        <v>0</v>
      </c>
      <c r="S19" s="144"/>
      <c r="T19" s="144"/>
      <c r="U19" s="144"/>
      <c r="V19" s="144">
        <f>V18</f>
        <v>9846798</v>
      </c>
      <c r="W19" s="144"/>
      <c r="X19" s="144"/>
      <c r="Y19" s="144"/>
      <c r="Z19" s="143">
        <f>TRUNC(B19-N19,-1)</f>
        <v>1114940</v>
      </c>
      <c r="AA19" s="143"/>
      <c r="AB19" s="143"/>
      <c r="AC19" s="143"/>
      <c r="AD19" s="144">
        <f>TRUNC(F19-R19,-1)</f>
        <v>0</v>
      </c>
      <c r="AE19" s="144"/>
      <c r="AF19" s="144"/>
      <c r="AG19" s="144"/>
      <c r="AH19" s="143">
        <f>TRUNC(J19-V19,-1)+10</f>
        <v>111550</v>
      </c>
      <c r="AI19" s="143"/>
      <c r="AJ19" s="143"/>
      <c r="AK19" s="143"/>
      <c r="AL19" s="60"/>
      <c r="AN19" s="145">
        <f>Z19-Z18</f>
        <v>175250</v>
      </c>
      <c r="AO19" s="145">
        <f>AH19-AH18</f>
        <v>17560</v>
      </c>
      <c r="AP19" s="145">
        <f>SUM(AN19:AO19)</f>
        <v>192810</v>
      </c>
    </row>
    <row r="20" spans="2:42">
      <c r="B20" s="59" t="s">
        <v>38</v>
      </c>
      <c r="AL20" s="60"/>
    </row>
    <row r="21" spans="2:42" ht="3.75" customHeight="1">
      <c r="B21" s="59"/>
      <c r="AL21" s="60"/>
    </row>
    <row r="22" spans="2:42" ht="18" customHeight="1">
      <c r="B22" s="82">
        <f>E12</f>
        <v>43931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4"/>
    </row>
    <row r="23" spans="2:42" ht="3.75" customHeight="1">
      <c r="B23" s="59"/>
      <c r="AL23" s="60"/>
    </row>
    <row r="24" spans="2:42" ht="18.75">
      <c r="B24" s="59"/>
      <c r="X24" s="85" t="s">
        <v>39</v>
      </c>
      <c r="Y24" s="86" t="str">
        <f>'소득자료제출집계표(수정전)'!X22</f>
        <v>선우회계㈜</v>
      </c>
      <c r="Z24" s="86"/>
      <c r="AA24" s="86"/>
      <c r="AB24" s="86"/>
      <c r="AC24" s="86"/>
      <c r="AD24" s="86"/>
      <c r="AE24" s="86"/>
      <c r="AF24" s="86"/>
      <c r="AG24" t="s">
        <v>40</v>
      </c>
      <c r="AL24" s="60"/>
    </row>
    <row r="25" spans="2:42" ht="7.5" customHeight="1">
      <c r="B25" s="59"/>
      <c r="AL25" s="60"/>
    </row>
    <row r="26" spans="2:42" ht="14.25">
      <c r="B26" s="146" t="str">
        <f>'소득자료제출집계표(수정전)'!A24</f>
        <v>천안</v>
      </c>
      <c r="C26" s="147"/>
      <c r="D26" s="147"/>
      <c r="E26" s="147"/>
      <c r="F26" s="147"/>
      <c r="G26" s="89" t="s">
        <v>42</v>
      </c>
      <c r="S26" t="s">
        <v>57</v>
      </c>
      <c r="V26" s="148" t="s">
        <v>58</v>
      </c>
      <c r="W26" s="149" t="s">
        <v>59</v>
      </c>
      <c r="X26" s="149"/>
      <c r="Y26" s="149"/>
      <c r="Z26" s="149"/>
      <c r="AA26" s="149"/>
      <c r="AB26" t="s">
        <v>60</v>
      </c>
      <c r="AC26" t="s">
        <v>58</v>
      </c>
      <c r="AD26" s="149" t="s">
        <v>61</v>
      </c>
      <c r="AE26" s="149"/>
      <c r="AF26" s="149"/>
      <c r="AG26" s="149"/>
      <c r="AH26" s="149"/>
      <c r="AL26" s="60"/>
    </row>
    <row r="27" spans="2:42" ht="7.5" customHeight="1"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2"/>
    </row>
    <row r="28" spans="2:42">
      <c r="B28" s="93"/>
      <c r="C28" s="10"/>
      <c r="D28" s="11"/>
      <c r="E28" s="150" t="s">
        <v>44</v>
      </c>
      <c r="F28" s="150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5"/>
    </row>
    <row r="29" spans="2:42">
      <c r="B29" s="23"/>
      <c r="C29" s="24"/>
      <c r="D29" s="25"/>
      <c r="E29" s="96" t="s">
        <v>45</v>
      </c>
      <c r="F29" s="96"/>
      <c r="AL29" s="60"/>
    </row>
    <row r="30" spans="2:42">
      <c r="B30" s="23"/>
      <c r="C30" s="24"/>
      <c r="D30" s="25"/>
      <c r="E30" s="96" t="s">
        <v>46</v>
      </c>
      <c r="F30" s="96"/>
      <c r="AL30" s="60"/>
    </row>
    <row r="31" spans="2:42">
      <c r="B31" s="23"/>
      <c r="C31" s="24"/>
      <c r="D31" s="25"/>
      <c r="E31" s="96" t="s">
        <v>47</v>
      </c>
      <c r="F31" s="96"/>
      <c r="AL31" s="60"/>
    </row>
    <row r="32" spans="2:42">
      <c r="B32" s="23"/>
      <c r="C32" s="24"/>
      <c r="D32" s="25"/>
      <c r="E32" s="96" t="s">
        <v>48</v>
      </c>
      <c r="F32" s="96"/>
      <c r="AL32" s="60"/>
    </row>
    <row r="33" spans="2:38">
      <c r="B33" s="23"/>
      <c r="C33" s="24"/>
      <c r="D33" s="25"/>
      <c r="E33" s="97" t="s">
        <v>49</v>
      </c>
      <c r="F33" s="96"/>
      <c r="AL33" s="60"/>
    </row>
    <row r="34" spans="2:38">
      <c r="B34" s="23"/>
      <c r="C34" s="24"/>
      <c r="D34" s="25"/>
      <c r="E34" s="96" t="s">
        <v>50</v>
      </c>
      <c r="F34" s="96"/>
      <c r="AL34" s="60"/>
    </row>
    <row r="35" spans="2:38" ht="3.75" customHeight="1">
      <c r="B35" s="23"/>
      <c r="C35" s="24"/>
      <c r="D35" s="25"/>
      <c r="AL35" s="60"/>
    </row>
    <row r="36" spans="2:38">
      <c r="B36" s="29"/>
      <c r="C36" s="30"/>
      <c r="D36" s="31"/>
      <c r="E36" s="151" t="s">
        <v>51</v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2"/>
    </row>
    <row r="37" spans="2:38">
      <c r="AL37" s="99" t="s">
        <v>52</v>
      </c>
    </row>
  </sheetData>
  <mergeCells count="90">
    <mergeCell ref="B28:D36"/>
    <mergeCell ref="AD19:AG19"/>
    <mergeCell ref="AH19:AK19"/>
    <mergeCell ref="B22:AL22"/>
    <mergeCell ref="Y24:AF24"/>
    <mergeCell ref="B26:F26"/>
    <mergeCell ref="W26:AA26"/>
    <mergeCell ref="AD26:AH26"/>
    <mergeCell ref="Z18:AC18"/>
    <mergeCell ref="AD18:AG18"/>
    <mergeCell ref="AH18:AK18"/>
    <mergeCell ref="B19:E19"/>
    <mergeCell ref="F19:I19"/>
    <mergeCell ref="J19:M19"/>
    <mergeCell ref="N19:Q19"/>
    <mergeCell ref="R19:U19"/>
    <mergeCell ref="V19:Y19"/>
    <mergeCell ref="Z19:AC19"/>
    <mergeCell ref="Z17:AC17"/>
    <mergeCell ref="AD17:AG17"/>
    <mergeCell ref="AH17:AK17"/>
    <mergeCell ref="AN17:AP17"/>
    <mergeCell ref="B18:E18"/>
    <mergeCell ref="F18:I18"/>
    <mergeCell ref="J18:M18"/>
    <mergeCell ref="N18:Q18"/>
    <mergeCell ref="R18:U18"/>
    <mergeCell ref="V18:Y18"/>
    <mergeCell ref="B17:E17"/>
    <mergeCell ref="F17:I17"/>
    <mergeCell ref="J17:M17"/>
    <mergeCell ref="N17:Q17"/>
    <mergeCell ref="R17:U17"/>
    <mergeCell ref="V17:Y17"/>
    <mergeCell ref="AB13:AE13"/>
    <mergeCell ref="AF13:AH13"/>
    <mergeCell ref="AI13:AL13"/>
    <mergeCell ref="B16:M16"/>
    <mergeCell ref="N16:Y16"/>
    <mergeCell ref="Z16:AK16"/>
    <mergeCell ref="R12:V12"/>
    <mergeCell ref="W12:AA12"/>
    <mergeCell ref="AB12:AE12"/>
    <mergeCell ref="AF12:AH12"/>
    <mergeCell ref="AI12:AL12"/>
    <mergeCell ref="B13:K13"/>
    <mergeCell ref="L13:N13"/>
    <mergeCell ref="O13:Q13"/>
    <mergeCell ref="R13:V13"/>
    <mergeCell ref="W13:AA13"/>
    <mergeCell ref="R11:V11"/>
    <mergeCell ref="W11:AA11"/>
    <mergeCell ref="AB11:AE11"/>
    <mergeCell ref="AF11:AH11"/>
    <mergeCell ref="AI11:AL11"/>
    <mergeCell ref="B12:D12"/>
    <mergeCell ref="E12:G12"/>
    <mergeCell ref="H12:K12"/>
    <mergeCell ref="L12:N12"/>
    <mergeCell ref="O12:Q12"/>
    <mergeCell ref="W9:AL9"/>
    <mergeCell ref="W10:AA10"/>
    <mergeCell ref="AB10:AE10"/>
    <mergeCell ref="AF10:AH10"/>
    <mergeCell ref="AI10:AL10"/>
    <mergeCell ref="B11:D11"/>
    <mergeCell ref="E11:G11"/>
    <mergeCell ref="H11:K11"/>
    <mergeCell ref="L11:N11"/>
    <mergeCell ref="O11:Q11"/>
    <mergeCell ref="F7:K7"/>
    <mergeCell ref="L7:U7"/>
    <mergeCell ref="W7:AB7"/>
    <mergeCell ref="AC7:AL7"/>
    <mergeCell ref="B9:D10"/>
    <mergeCell ref="E9:G10"/>
    <mergeCell ref="H9:K10"/>
    <mergeCell ref="L9:N10"/>
    <mergeCell ref="O9:Q10"/>
    <mergeCell ref="R9:V10"/>
    <mergeCell ref="B4:AL4"/>
    <mergeCell ref="B5:D7"/>
    <mergeCell ref="F5:K5"/>
    <mergeCell ref="L5:U5"/>
    <mergeCell ref="W5:AB5"/>
    <mergeCell ref="AC5:AL5"/>
    <mergeCell ref="F6:K6"/>
    <mergeCell ref="L6:U6"/>
    <mergeCell ref="W6:AB6"/>
    <mergeCell ref="AC6:AL6"/>
  </mergeCells>
  <phoneticPr fontId="3" type="noConversion"/>
  <conditionalFormatting sqref="AO5">
    <cfRule type="cellIs" dxfId="3" priority="3" operator="equal">
      <formula>"사업자오류"</formula>
    </cfRule>
    <cfRule type="cellIs" dxfId="2" priority="4" operator="equal">
      <formula>"OK"</formula>
    </cfRule>
  </conditionalFormatting>
  <conditionalFormatting sqref="AO7">
    <cfRule type="cellIs" dxfId="1" priority="1" operator="equal">
      <formula>"법인오류"</formula>
    </cfRule>
    <cfRule type="cellIs" dxfId="0" priority="2" operator="equal">
      <formula>"OK"</formula>
    </cfRule>
  </conditionalFormatting>
  <printOptions horizontalCentered="1" verticalCentered="1"/>
  <pageMargins left="0.31496062992125984" right="0.31496062992125984" top="0.35433070866141736" bottom="0.3543307086614173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소득자료제출집계표(수정전)</vt:lpstr>
      <vt:lpstr>소득자료제출집계표 (수정후) - 세무서제출용</vt:lpstr>
      <vt:lpstr>'소득자료제출집계표 (수정후) - 세무서제출용'!Print_Area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2021-03-21T10:59:51Z</dcterms:created>
  <dcterms:modified xsi:type="dcterms:W3CDTF">2021-03-21T11:08:15Z</dcterms:modified>
</cp:coreProperties>
</file>